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ropbox\ARCHIVOS EMI Y TINCHO\COMPUTO Y PRESUPUESTO_CAS\DEFINITIVO\53 - PUBLICACION ABRIL 2026\"/>
    </mc:Choice>
  </mc:AlternateContent>
  <xr:revisionPtr revIDLastSave="0" documentId="13_ncr:1_{5AF3484D-DA1B-4D7F-970F-66B98755DB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en por Rubros" sheetId="1" r:id="rId1"/>
    <sheet name="Presupuesto" sheetId="2" r:id="rId2"/>
    <sheet name="Computo" sheetId="3" r:id="rId3"/>
    <sheet name="Analisis de Precios" sheetId="4" r:id="rId4"/>
    <sheet name="Hierro Promedio" sheetId="5" r:id="rId5"/>
    <sheet name="Mano de Obra" sheetId="6" r:id="rId6"/>
    <sheet name="Lista de Precios" sheetId="7" r:id="rId7"/>
    <sheet name="% Mat y MO" sheetId="8" r:id="rId8"/>
  </sheets>
  <externalReferences>
    <externalReference r:id="rId9"/>
  </externalReferences>
  <definedNames>
    <definedName name="camion">#REF!</definedName>
    <definedName name="motoniv">#REF!</definedName>
    <definedName name="pala_carg">#REF!</definedName>
    <definedName name="planta_horm">#REF!</definedName>
    <definedName name="retro">#REF!</definedName>
    <definedName name="topadora_d8k">#REF!</definedName>
    <definedName name="vibrocom_auto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8" i="7" l="1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7" i="7"/>
  <c r="G148" i="4" l="1"/>
  <c r="E222" i="4" l="1"/>
  <c r="B222" i="4"/>
  <c r="F1631" i="4" l="1"/>
  <c r="H1631" i="4" s="1"/>
  <c r="F1611" i="4"/>
  <c r="H1611" i="4" s="1"/>
  <c r="F1612" i="4"/>
  <c r="H1612" i="4" s="1"/>
  <c r="F1633" i="4"/>
  <c r="H1633" i="4" s="1"/>
  <c r="F1613" i="4"/>
  <c r="H1613" i="4" s="1"/>
  <c r="F1651" i="4"/>
  <c r="H1651" i="4" s="1"/>
  <c r="F1671" i="4"/>
  <c r="H1671" i="4" s="1"/>
  <c r="F1494" i="4"/>
  <c r="H1494" i="4" s="1"/>
  <c r="F1672" i="4"/>
  <c r="H1672" i="4" s="1"/>
  <c r="F1433" i="4"/>
  <c r="H1433" i="4" s="1"/>
  <c r="F1432" i="4"/>
  <c r="H1432" i="4" s="1"/>
  <c r="F1415" i="4"/>
  <c r="H1415" i="4" s="1"/>
  <c r="F1414" i="4"/>
  <c r="H1414" i="4" s="1"/>
  <c r="F1413" i="4"/>
  <c r="H1413" i="4" s="1"/>
  <c r="F1395" i="4"/>
  <c r="H1395" i="4" s="1"/>
  <c r="F1394" i="4"/>
  <c r="H1394" i="4" s="1"/>
  <c r="F1393" i="4"/>
  <c r="H1393" i="4" s="1"/>
  <c r="F1376" i="4"/>
  <c r="F1375" i="4"/>
  <c r="F1373" i="4"/>
  <c r="H1373" i="4" s="1"/>
  <c r="F1372" i="4"/>
  <c r="H1372" i="4" s="1"/>
  <c r="F1371" i="4"/>
  <c r="H1371" i="4" s="1"/>
  <c r="F1370" i="4"/>
  <c r="H1370" i="4" s="1"/>
  <c r="F1369" i="4"/>
  <c r="H1369" i="4" s="1"/>
  <c r="F1368" i="4"/>
  <c r="H1368" i="4" s="1"/>
  <c r="F1367" i="4"/>
  <c r="H1367" i="4" s="1"/>
  <c r="F1366" i="4"/>
  <c r="H1366" i="4" s="1"/>
  <c r="F1365" i="4"/>
  <c r="H1365" i="4" s="1"/>
  <c r="F1364" i="4"/>
  <c r="H1364" i="4" s="1"/>
  <c r="F1363" i="4"/>
  <c r="H1363" i="4" s="1"/>
  <c r="F1361" i="4"/>
  <c r="H1361" i="4" s="1"/>
  <c r="F1360" i="4"/>
  <c r="H1360" i="4" s="1"/>
  <c r="F1359" i="4"/>
  <c r="H1359" i="4" s="1"/>
  <c r="F1357" i="4"/>
  <c r="H1357" i="4" s="1"/>
  <c r="F1356" i="4"/>
  <c r="H1356" i="4" s="1"/>
  <c r="F1353" i="4"/>
  <c r="H1353" i="4" s="1"/>
  <c r="F1354" i="4"/>
  <c r="H1354" i="4" s="1"/>
  <c r="F1355" i="4"/>
  <c r="H1355" i="4" s="1"/>
  <c r="B267" i="7"/>
  <c r="F1336" i="4"/>
  <c r="H1336" i="4" s="1"/>
  <c r="F1334" i="4"/>
  <c r="H1334" i="4" s="1"/>
  <c r="F1332" i="4"/>
  <c r="H1332" i="4" s="1"/>
  <c r="F1331" i="4"/>
  <c r="H1331" i="4" s="1"/>
  <c r="F1314" i="4"/>
  <c r="H1314" i="4" s="1"/>
  <c r="F1313" i="4"/>
  <c r="H1313" i="4" s="1"/>
  <c r="F1312" i="4"/>
  <c r="H1312" i="4" s="1"/>
  <c r="F1311" i="4"/>
  <c r="H1311" i="4" s="1"/>
  <c r="F1310" i="4"/>
  <c r="H1310" i="4" s="1"/>
  <c r="F1309" i="4"/>
  <c r="H1309" i="4" s="1"/>
  <c r="F1307" i="4"/>
  <c r="H1307" i="4" s="1"/>
  <c r="F1306" i="4"/>
  <c r="H1306" i="4" s="1"/>
  <c r="F1305" i="4"/>
  <c r="H1305" i="4" s="1"/>
  <c r="F1304" i="4"/>
  <c r="H1304" i="4" s="1"/>
  <c r="F1303" i="4"/>
  <c r="H1303" i="4" s="1"/>
  <c r="F1302" i="4"/>
  <c r="H1302" i="4" s="1"/>
  <c r="F1301" i="4"/>
  <c r="H1301" i="4" s="1"/>
  <c r="F1300" i="4"/>
  <c r="H1300" i="4" s="1"/>
  <c r="F1299" i="4"/>
  <c r="H1299" i="4" s="1"/>
  <c r="B243" i="7"/>
  <c r="F1282" i="4"/>
  <c r="H1282" i="4" s="1"/>
  <c r="F1278" i="4"/>
  <c r="H1278" i="4" s="1"/>
  <c r="F1277" i="4"/>
  <c r="H1277" i="4" s="1"/>
  <c r="F1276" i="4"/>
  <c r="H1276" i="4" s="1"/>
  <c r="F1275" i="4"/>
  <c r="H1275" i="4" s="1"/>
  <c r="F1258" i="4"/>
  <c r="H1258" i="4" s="1"/>
  <c r="F1257" i="4"/>
  <c r="H1257" i="4" s="1"/>
  <c r="F1256" i="4"/>
  <c r="H1256" i="4" s="1"/>
  <c r="F1255" i="4"/>
  <c r="H1255" i="4" s="1"/>
  <c r="F1254" i="4"/>
  <c r="H1254" i="4" s="1"/>
  <c r="F1252" i="4"/>
  <c r="H1252" i="4" s="1"/>
  <c r="F1235" i="4"/>
  <c r="H1235" i="4" s="1"/>
  <c r="F1234" i="4"/>
  <c r="H1234" i="4" s="1"/>
  <c r="F1233" i="4"/>
  <c r="H1233" i="4" s="1"/>
  <c r="F1232" i="4"/>
  <c r="H1232" i="4" s="1"/>
  <c r="F1231" i="4"/>
  <c r="H1231" i="4" s="1"/>
  <c r="F1230" i="4"/>
  <c r="H1230" i="4" s="1"/>
  <c r="F1229" i="4"/>
  <c r="H1229" i="4" s="1"/>
  <c r="F1228" i="4"/>
  <c r="H1228" i="4" s="1"/>
  <c r="F1227" i="4"/>
  <c r="H1227" i="4" s="1"/>
  <c r="F1226" i="4"/>
  <c r="H1226" i="4" s="1"/>
  <c r="F1224" i="4"/>
  <c r="H1224" i="4" s="1"/>
  <c r="F1222" i="4"/>
  <c r="H1222" i="4" s="1"/>
  <c r="F1221" i="4"/>
  <c r="H1221" i="4" s="1"/>
  <c r="F1220" i="4"/>
  <c r="H1220" i="4" s="1"/>
  <c r="F1219" i="4"/>
  <c r="H1219" i="4" s="1"/>
  <c r="F1218" i="4"/>
  <c r="H1218" i="4" s="1"/>
  <c r="F1217" i="4"/>
  <c r="H1217" i="4" s="1"/>
  <c r="F1216" i="4"/>
  <c r="H1216" i="4" s="1"/>
  <c r="F1215" i="4"/>
  <c r="H1215" i="4" s="1"/>
  <c r="F1214" i="4"/>
  <c r="H1214" i="4" s="1"/>
  <c r="F1212" i="4"/>
  <c r="H1212" i="4" s="1"/>
  <c r="F1211" i="4"/>
  <c r="H1211" i="4" s="1"/>
  <c r="F1210" i="4"/>
  <c r="H1210" i="4" s="1"/>
  <c r="F1209" i="4"/>
  <c r="H1209" i="4" s="1"/>
  <c r="F1208" i="4"/>
  <c r="H1208" i="4" s="1"/>
  <c r="F1518" i="4"/>
  <c r="H1518" i="4" s="1"/>
  <c r="F1517" i="4"/>
  <c r="H1517" i="4" s="1"/>
  <c r="F1516" i="4"/>
  <c r="H1516" i="4" s="1"/>
  <c r="F1515" i="4"/>
  <c r="H1515" i="4" s="1"/>
  <c r="F1189" i="4"/>
  <c r="H1189" i="4" s="1"/>
  <c r="F1171" i="4"/>
  <c r="H1171" i="4" s="1"/>
  <c r="F1169" i="4"/>
  <c r="H1169" i="4" s="1"/>
  <c r="F1168" i="4"/>
  <c r="H1168" i="4" s="1"/>
  <c r="F1167" i="4"/>
  <c r="H1167" i="4" s="1"/>
  <c r="F1166" i="4"/>
  <c r="H1166" i="4" s="1"/>
  <c r="F1165" i="4"/>
  <c r="H1165" i="4" s="1"/>
  <c r="F1164" i="4"/>
  <c r="H1164" i="4" s="1"/>
  <c r="F1163" i="4"/>
  <c r="H1163" i="4" s="1"/>
  <c r="F1162" i="4"/>
  <c r="H1162" i="4" s="1"/>
  <c r="F1161" i="4"/>
  <c r="H1161" i="4" s="1"/>
  <c r="F1159" i="4"/>
  <c r="H1159" i="4" s="1"/>
  <c r="F1191" i="4"/>
  <c r="H1191" i="4" s="1"/>
  <c r="F1158" i="4"/>
  <c r="H1158" i="4" s="1"/>
  <c r="F1157" i="4"/>
  <c r="H1157" i="4" s="1"/>
  <c r="F1156" i="4"/>
  <c r="H1156" i="4" s="1"/>
  <c r="F1155" i="4"/>
  <c r="H1155" i="4" s="1"/>
  <c r="F1154" i="4"/>
  <c r="H1154" i="4" s="1"/>
  <c r="F1153" i="4"/>
  <c r="H1153" i="4" s="1"/>
  <c r="F1152" i="4"/>
  <c r="H1152" i="4" s="1"/>
  <c r="F1151" i="4"/>
  <c r="H1151" i="4" s="1"/>
  <c r="F1150" i="4"/>
  <c r="H1150" i="4" s="1"/>
  <c r="F1148" i="4"/>
  <c r="H1148" i="4" s="1"/>
  <c r="B167" i="7"/>
  <c r="F1131" i="4"/>
  <c r="H1131" i="4" s="1"/>
  <c r="F1113" i="4"/>
  <c r="H1113" i="4" s="1"/>
  <c r="F1112" i="4"/>
  <c r="H1112" i="4" s="1"/>
  <c r="F1111" i="4"/>
  <c r="H1111" i="4" s="1"/>
  <c r="F1094" i="4"/>
  <c r="H1094" i="4" s="1"/>
  <c r="F1093" i="4"/>
  <c r="H1093" i="4" s="1"/>
  <c r="F1092" i="4"/>
  <c r="H1092" i="4" s="1"/>
  <c r="F1091" i="4"/>
  <c r="H1091" i="4" s="1"/>
  <c r="F1089" i="4"/>
  <c r="H1089" i="4" s="1"/>
  <c r="F1087" i="4"/>
  <c r="H1087" i="4" s="1"/>
  <c r="F1085" i="4"/>
  <c r="H1085" i="4" s="1"/>
  <c r="F1084" i="4"/>
  <c r="H1084" i="4" s="1"/>
  <c r="F1083" i="4"/>
  <c r="H1083" i="4" s="1"/>
  <c r="F1082" i="4"/>
  <c r="H1082" i="4" s="1"/>
  <c r="F1081" i="4"/>
  <c r="H1081" i="4" s="1"/>
  <c r="F1080" i="4"/>
  <c r="H1080" i="4" s="1"/>
  <c r="F1063" i="4"/>
  <c r="H1063" i="4" s="1"/>
  <c r="F1061" i="4"/>
  <c r="H1061" i="4" s="1"/>
  <c r="F1060" i="4"/>
  <c r="H1060" i="4" s="1"/>
  <c r="F1059" i="4"/>
  <c r="H1059" i="4" s="1"/>
  <c r="F1058" i="4"/>
  <c r="H1058" i="4" s="1"/>
  <c r="F1057" i="4"/>
  <c r="H1057" i="4" s="1"/>
  <c r="F1056" i="4"/>
  <c r="H1056" i="4" s="1"/>
  <c r="F1039" i="4"/>
  <c r="H1039" i="4" s="1"/>
  <c r="F1038" i="4"/>
  <c r="H1038" i="4" s="1"/>
  <c r="F1037" i="4"/>
  <c r="H1037" i="4" s="1"/>
  <c r="F1036" i="4"/>
  <c r="H1036" i="4" s="1"/>
  <c r="F1035" i="4"/>
  <c r="H1035" i="4" s="1"/>
  <c r="F1033" i="4"/>
  <c r="H1033" i="4" s="1"/>
  <c r="F1032" i="4"/>
  <c r="H1032" i="4" s="1"/>
  <c r="F1014" i="4"/>
  <c r="H1014" i="4" s="1"/>
  <c r="F1013" i="4"/>
  <c r="H1013" i="4" s="1"/>
  <c r="F1012" i="4"/>
  <c r="H1012" i="4" s="1"/>
  <c r="F1011" i="4"/>
  <c r="H1011" i="4" s="1"/>
  <c r="F1010" i="4"/>
  <c r="H1010" i="4" s="1"/>
  <c r="F1009" i="4"/>
  <c r="H1009" i="4" s="1"/>
  <c r="F1008" i="4"/>
  <c r="H1008" i="4" s="1"/>
  <c r="F1007" i="4"/>
  <c r="H1007" i="4" s="1"/>
  <c r="F1005" i="4"/>
  <c r="H1005" i="4" s="1"/>
  <c r="F1004" i="4"/>
  <c r="H1004" i="4" s="1"/>
  <c r="F986" i="4"/>
  <c r="H986" i="4" s="1"/>
  <c r="F985" i="4"/>
  <c r="H985" i="4" s="1"/>
  <c r="F984" i="4"/>
  <c r="H984" i="4" s="1"/>
  <c r="F983" i="4"/>
  <c r="H983" i="4" s="1"/>
  <c r="F982" i="4"/>
  <c r="H982" i="4" s="1"/>
  <c r="F981" i="4"/>
  <c r="H981" i="4" s="1"/>
  <c r="F980" i="4"/>
  <c r="H980" i="4" s="1"/>
  <c r="B110" i="7"/>
  <c r="F962" i="4"/>
  <c r="H962" i="4" s="1"/>
  <c r="F961" i="4"/>
  <c r="H961" i="4" s="1"/>
  <c r="F960" i="4"/>
  <c r="H960" i="4" s="1"/>
  <c r="F959" i="4"/>
  <c r="H959" i="4" s="1"/>
  <c r="B104" i="7"/>
  <c r="F942" i="4"/>
  <c r="H942" i="4" s="1"/>
  <c r="F941" i="4"/>
  <c r="H941" i="4" s="1"/>
  <c r="F940" i="4"/>
  <c r="H940" i="4" s="1"/>
  <c r="F939" i="4"/>
  <c r="H939" i="4" s="1"/>
  <c r="F938" i="4"/>
  <c r="H938" i="4" s="1"/>
  <c r="F937" i="4"/>
  <c r="H937" i="4" s="1"/>
  <c r="F935" i="4"/>
  <c r="H935" i="4" s="1"/>
  <c r="F934" i="4"/>
  <c r="H934" i="4" s="1"/>
  <c r="F933" i="4"/>
  <c r="H933" i="4" s="1"/>
  <c r="F932" i="4"/>
  <c r="H932" i="4" s="1"/>
  <c r="F931" i="4"/>
  <c r="H931" i="4" s="1"/>
  <c r="F930" i="4"/>
  <c r="H930" i="4" s="1"/>
  <c r="F929" i="4"/>
  <c r="H929" i="4" s="1"/>
  <c r="F928" i="4"/>
  <c r="H928" i="4" s="1"/>
  <c r="F927" i="4"/>
  <c r="H927" i="4" s="1"/>
  <c r="F926" i="4"/>
  <c r="H926" i="4" s="1"/>
  <c r="F925" i="4"/>
  <c r="H925" i="4" s="1"/>
  <c r="F923" i="4"/>
  <c r="H923" i="4" s="1"/>
  <c r="F922" i="4"/>
  <c r="H922" i="4" s="1"/>
  <c r="B82" i="7"/>
  <c r="F903" i="4"/>
  <c r="H903" i="4" s="1"/>
  <c r="F902" i="4"/>
  <c r="H902" i="4" s="1"/>
  <c r="F904" i="4"/>
  <c r="H904" i="4" s="1"/>
  <c r="F901" i="4"/>
  <c r="H901" i="4" s="1"/>
  <c r="F900" i="4"/>
  <c r="H900" i="4" s="1"/>
  <c r="F899" i="4"/>
  <c r="H899" i="4" s="1"/>
  <c r="F898" i="4"/>
  <c r="H898" i="4" s="1"/>
  <c r="F841" i="4"/>
  <c r="H841" i="4" s="1"/>
  <c r="F822" i="4"/>
  <c r="H822" i="4" s="1"/>
  <c r="B69" i="7"/>
  <c r="F802" i="4"/>
  <c r="H802" i="4" s="1"/>
  <c r="F784" i="4"/>
  <c r="H784" i="4" s="1"/>
  <c r="F765" i="4"/>
  <c r="H765" i="4" s="1"/>
  <c r="F632" i="4"/>
  <c r="H632" i="4" s="1"/>
  <c r="F689" i="4"/>
  <c r="H689" i="4" s="1"/>
  <c r="F728" i="4"/>
  <c r="H728" i="4" s="1"/>
  <c r="F709" i="4"/>
  <c r="H709" i="4" s="1"/>
  <c r="F727" i="4"/>
  <c r="H727" i="4" s="1"/>
  <c r="B56" i="7"/>
  <c r="F593" i="4"/>
  <c r="H593" i="4" s="1"/>
  <c r="F613" i="4"/>
  <c r="H613" i="4" s="1"/>
  <c r="F436" i="4"/>
  <c r="H436" i="4" s="1"/>
  <c r="H435" i="4" s="1"/>
  <c r="F294" i="4"/>
  <c r="H294" i="4" s="1"/>
  <c r="F419" i="4"/>
  <c r="H419" i="4" s="1"/>
  <c r="F399" i="4"/>
  <c r="H399" i="4" s="1"/>
  <c r="F292" i="4"/>
  <c r="H292" i="4" s="1"/>
  <c r="F359" i="4"/>
  <c r="H359" i="4" s="1"/>
  <c r="F1498" i="4"/>
  <c r="H1498" i="4" s="1"/>
  <c r="F291" i="4"/>
  <c r="H291" i="4" s="1"/>
  <c r="F222" i="4"/>
  <c r="H222" i="4" s="1"/>
  <c r="F1558" i="4"/>
  <c r="H1558" i="4" s="1"/>
  <c r="F1538" i="4"/>
  <c r="H1538" i="4" s="1"/>
  <c r="F1537" i="4"/>
  <c r="H1537" i="4" s="1"/>
  <c r="F1497" i="4"/>
  <c r="H1497" i="4" s="1"/>
  <c r="F1496" i="4"/>
  <c r="H1496" i="4" s="1"/>
  <c r="F1474" i="4"/>
  <c r="H1474" i="4" s="1"/>
  <c r="F1555" i="4"/>
  <c r="H1555" i="4" s="1"/>
  <c r="F1492" i="4"/>
  <c r="H1492" i="4" s="1"/>
  <c r="F1473" i="4"/>
  <c r="H1473" i="4" s="1"/>
  <c r="F1491" i="4"/>
  <c r="H1491" i="4" s="1"/>
  <c r="F1467" i="4"/>
  <c r="H1467" i="4" s="1"/>
  <c r="E106" i="2" s="1"/>
  <c r="F592" i="4"/>
  <c r="H592" i="4" s="1"/>
  <c r="F313" i="4"/>
  <c r="H313" i="4" s="1"/>
  <c r="F215" i="4"/>
  <c r="H215" i="4" s="1"/>
  <c r="F264" i="4"/>
  <c r="H264" i="4" s="1"/>
  <c r="F219" i="4"/>
  <c r="H219" i="4" s="1"/>
  <c r="F477" i="4"/>
  <c r="H477" i="4" s="1"/>
  <c r="F805" i="4"/>
  <c r="H805" i="4" s="1"/>
  <c r="F514" i="4"/>
  <c r="H514" i="4" s="1"/>
  <c r="F881" i="4"/>
  <c r="H881" i="4" s="1"/>
  <c r="F862" i="4"/>
  <c r="H862" i="4" s="1"/>
  <c r="F1690" i="4"/>
  <c r="H1690" i="4" s="1"/>
  <c r="H1689" i="4" s="1"/>
  <c r="E126" i="2" s="1"/>
  <c r="F44" i="4"/>
  <c r="H44" i="4" s="1"/>
  <c r="H43" i="4" s="1"/>
  <c r="F27" i="4"/>
  <c r="H27" i="4" s="1"/>
  <c r="H26" i="4" s="1"/>
  <c r="E7" i="2" s="1"/>
  <c r="B6" i="7"/>
  <c r="A3" i="7"/>
  <c r="I10" i="6"/>
  <c r="H10" i="6"/>
  <c r="G10" i="6"/>
  <c r="F10" i="6"/>
  <c r="D10" i="6"/>
  <c r="E10" i="6" s="1"/>
  <c r="I9" i="6"/>
  <c r="H9" i="6"/>
  <c r="G9" i="6"/>
  <c r="F9" i="6"/>
  <c r="D9" i="6"/>
  <c r="E9" i="6" s="1"/>
  <c r="I8" i="6"/>
  <c r="H8" i="6"/>
  <c r="G8" i="6"/>
  <c r="F8" i="6"/>
  <c r="D8" i="6"/>
  <c r="E8" i="6" s="1"/>
  <c r="I7" i="6"/>
  <c r="H7" i="6"/>
  <c r="G7" i="6"/>
  <c r="F7" i="6"/>
  <c r="D7" i="6"/>
  <c r="E7" i="6" s="1"/>
  <c r="B2" i="6"/>
  <c r="D9" i="5"/>
  <c r="E9" i="5" s="1"/>
  <c r="D8" i="5"/>
  <c r="E8" i="5" s="1"/>
  <c r="D7" i="5"/>
  <c r="E7" i="5" s="1"/>
  <c r="D6" i="5"/>
  <c r="E6" i="5" s="1"/>
  <c r="D5" i="5"/>
  <c r="E5" i="5" s="1"/>
  <c r="A2" i="5"/>
  <c r="E1690" i="4"/>
  <c r="B1690" i="4"/>
  <c r="H1685" i="4"/>
  <c r="C1685" i="4"/>
  <c r="B1685" i="4"/>
  <c r="C1684" i="4"/>
  <c r="B1684" i="4"/>
  <c r="F1673" i="4"/>
  <c r="H1673" i="4" s="1"/>
  <c r="E1673" i="4"/>
  <c r="B1673" i="4"/>
  <c r="E1672" i="4"/>
  <c r="B1672" i="4"/>
  <c r="E1671" i="4"/>
  <c r="B1671" i="4"/>
  <c r="H1666" i="4"/>
  <c r="C1666" i="4"/>
  <c r="B1666" i="4"/>
  <c r="C1665" i="4"/>
  <c r="B1665" i="4"/>
  <c r="F1654" i="4"/>
  <c r="H1654" i="4" s="1"/>
  <c r="E1654" i="4"/>
  <c r="B1654" i="4"/>
  <c r="E1653" i="4"/>
  <c r="B1653" i="4"/>
  <c r="E1652" i="4"/>
  <c r="B1652" i="4"/>
  <c r="E1651" i="4"/>
  <c r="B1651" i="4"/>
  <c r="H1646" i="4"/>
  <c r="C1646" i="4"/>
  <c r="B1646" i="4"/>
  <c r="C1645" i="4"/>
  <c r="B1645" i="4"/>
  <c r="F1634" i="4"/>
  <c r="H1634" i="4" s="1"/>
  <c r="E1634" i="4"/>
  <c r="B1634" i="4"/>
  <c r="E1633" i="4"/>
  <c r="B1633" i="4"/>
  <c r="E1632" i="4"/>
  <c r="B1632" i="4"/>
  <c r="E1631" i="4"/>
  <c r="B1631" i="4"/>
  <c r="H1626" i="4"/>
  <c r="C1626" i="4"/>
  <c r="B1626" i="4"/>
  <c r="C1625" i="4"/>
  <c r="B1625" i="4"/>
  <c r="F1614" i="4"/>
  <c r="H1614" i="4" s="1"/>
  <c r="E1614" i="4"/>
  <c r="B1614" i="4"/>
  <c r="E1613" i="4"/>
  <c r="B1613" i="4"/>
  <c r="E1612" i="4"/>
  <c r="B1612" i="4"/>
  <c r="E1611" i="4"/>
  <c r="B1611" i="4"/>
  <c r="H1606" i="4"/>
  <c r="C1606" i="4"/>
  <c r="B1606" i="4"/>
  <c r="C1605" i="4"/>
  <c r="B1605" i="4"/>
  <c r="F1594" i="4"/>
  <c r="H1594" i="4" s="1"/>
  <c r="E1594" i="4"/>
  <c r="B1594" i="4"/>
  <c r="E1593" i="4"/>
  <c r="B1593" i="4"/>
  <c r="E1592" i="4"/>
  <c r="B1592" i="4"/>
  <c r="F1591" i="4"/>
  <c r="H1591" i="4" s="1"/>
  <c r="E1591" i="4"/>
  <c r="B1591" i="4"/>
  <c r="H1586" i="4"/>
  <c r="C1586" i="4"/>
  <c r="B1586" i="4"/>
  <c r="C1585" i="4"/>
  <c r="B1585" i="4"/>
  <c r="F1575" i="4"/>
  <c r="H1575" i="4" s="1"/>
  <c r="H1574" i="4" s="1"/>
  <c r="E1575" i="4"/>
  <c r="B1575" i="4"/>
  <c r="H1570" i="4"/>
  <c r="C1570" i="4"/>
  <c r="B1570" i="4"/>
  <c r="C1569" i="4"/>
  <c r="B1569" i="4"/>
  <c r="E1558" i="4"/>
  <c r="B1558" i="4"/>
  <c r="E1557" i="4"/>
  <c r="B1557" i="4"/>
  <c r="E1556" i="4"/>
  <c r="B1556" i="4"/>
  <c r="E1555" i="4"/>
  <c r="B1555" i="4"/>
  <c r="H1550" i="4"/>
  <c r="C1550" i="4"/>
  <c r="B1550" i="4"/>
  <c r="C1549" i="4"/>
  <c r="B1549" i="4"/>
  <c r="E1538" i="4"/>
  <c r="B1538" i="4"/>
  <c r="E1537" i="4"/>
  <c r="B1537" i="4"/>
  <c r="E1536" i="4"/>
  <c r="B1536" i="4"/>
  <c r="E1535" i="4"/>
  <c r="B1535" i="4"/>
  <c r="H1530" i="4"/>
  <c r="C1530" i="4"/>
  <c r="B1530" i="4"/>
  <c r="C1529" i="4"/>
  <c r="B1529" i="4"/>
  <c r="E1518" i="4"/>
  <c r="B1518" i="4"/>
  <c r="E1517" i="4"/>
  <c r="B1517" i="4"/>
  <c r="E1516" i="4"/>
  <c r="B1516" i="4"/>
  <c r="E1515" i="4"/>
  <c r="B1515" i="4"/>
  <c r="H1510" i="4"/>
  <c r="C1510" i="4"/>
  <c r="B1510" i="4"/>
  <c r="C1509" i="4"/>
  <c r="B1509" i="4"/>
  <c r="B1498" i="4"/>
  <c r="B1497" i="4"/>
  <c r="B1496" i="4"/>
  <c r="F1495" i="4"/>
  <c r="H1495" i="4" s="1"/>
  <c r="B1495" i="4"/>
  <c r="E1494" i="4"/>
  <c r="B1494" i="4"/>
  <c r="E1493" i="4"/>
  <c r="B1493" i="4"/>
  <c r="E1492" i="4"/>
  <c r="B1492" i="4"/>
  <c r="E1491" i="4"/>
  <c r="B1491" i="4"/>
  <c r="H1486" i="4"/>
  <c r="C1486" i="4"/>
  <c r="B1486" i="4"/>
  <c r="C1485" i="4"/>
  <c r="B1485" i="4"/>
  <c r="E1474" i="4"/>
  <c r="B1474" i="4"/>
  <c r="E1473" i="4"/>
  <c r="B1473" i="4"/>
  <c r="F1472" i="4"/>
  <c r="H1472" i="4" s="1"/>
  <c r="E1472" i="4"/>
  <c r="B1472" i="4"/>
  <c r="E1471" i="4"/>
  <c r="B1471" i="4"/>
  <c r="E1470" i="4"/>
  <c r="B1470" i="4"/>
  <c r="E1469" i="4"/>
  <c r="B1469" i="4"/>
  <c r="E1468" i="4"/>
  <c r="B1468" i="4"/>
  <c r="E1467" i="4"/>
  <c r="B1467" i="4"/>
  <c r="H1462" i="4"/>
  <c r="C1462" i="4"/>
  <c r="B1462" i="4"/>
  <c r="C1461" i="4"/>
  <c r="B1461" i="4"/>
  <c r="H1445" i="4"/>
  <c r="C1445" i="4"/>
  <c r="B1445" i="4"/>
  <c r="C1444" i="4"/>
  <c r="B1444" i="4"/>
  <c r="E1433" i="4"/>
  <c r="B1433" i="4"/>
  <c r="E1432" i="4"/>
  <c r="B1432" i="4"/>
  <c r="H1427" i="4"/>
  <c r="C1427" i="4"/>
  <c r="B1427" i="4"/>
  <c r="C1426" i="4"/>
  <c r="B1426" i="4"/>
  <c r="E1415" i="4"/>
  <c r="B1415" i="4"/>
  <c r="E1414" i="4"/>
  <c r="B1414" i="4"/>
  <c r="E1413" i="4"/>
  <c r="B1413" i="4"/>
  <c r="H1408" i="4"/>
  <c r="C1408" i="4"/>
  <c r="B1408" i="4"/>
  <c r="C1407" i="4"/>
  <c r="B1407" i="4"/>
  <c r="F1396" i="4"/>
  <c r="H1396" i="4" s="1"/>
  <c r="E1396" i="4"/>
  <c r="B1396" i="4"/>
  <c r="E1395" i="4"/>
  <c r="B1395" i="4"/>
  <c r="E1394" i="4"/>
  <c r="B1394" i="4"/>
  <c r="E1393" i="4"/>
  <c r="B1393" i="4"/>
  <c r="H1388" i="4"/>
  <c r="C1388" i="4"/>
  <c r="B1388" i="4"/>
  <c r="C1387" i="4"/>
  <c r="B1387" i="4"/>
  <c r="G1376" i="4"/>
  <c r="E1376" i="4"/>
  <c r="B1376" i="4"/>
  <c r="G1375" i="4"/>
  <c r="E1375" i="4"/>
  <c r="B1375" i="4"/>
  <c r="G1374" i="4"/>
  <c r="F1374" i="4"/>
  <c r="E1374" i="4"/>
  <c r="B1374" i="4"/>
  <c r="E1373" i="4"/>
  <c r="B1373" i="4"/>
  <c r="E1372" i="4"/>
  <c r="B1372" i="4"/>
  <c r="E1371" i="4"/>
  <c r="B1371" i="4"/>
  <c r="E1370" i="4"/>
  <c r="B1370" i="4"/>
  <c r="E1369" i="4"/>
  <c r="B1369" i="4"/>
  <c r="E1368" i="4"/>
  <c r="B1368" i="4"/>
  <c r="E1367" i="4"/>
  <c r="B1367" i="4"/>
  <c r="E1366" i="4"/>
  <c r="B1366" i="4"/>
  <c r="E1365" i="4"/>
  <c r="B1365" i="4"/>
  <c r="E1364" i="4"/>
  <c r="B1364" i="4"/>
  <c r="E1363" i="4"/>
  <c r="B1363" i="4"/>
  <c r="F1362" i="4"/>
  <c r="H1362" i="4" s="1"/>
  <c r="E1362" i="4"/>
  <c r="B1362" i="4"/>
  <c r="E1361" i="4"/>
  <c r="B1361" i="4"/>
  <c r="E1360" i="4"/>
  <c r="B1360" i="4"/>
  <c r="E1359" i="4"/>
  <c r="B1359" i="4"/>
  <c r="F1358" i="4"/>
  <c r="H1358" i="4" s="1"/>
  <c r="E1358" i="4"/>
  <c r="B1358" i="4"/>
  <c r="E1357" i="4"/>
  <c r="B1357" i="4"/>
  <c r="E1356" i="4"/>
  <c r="B1356" i="4"/>
  <c r="E1355" i="4"/>
  <c r="B1355" i="4"/>
  <c r="E1354" i="4"/>
  <c r="B1354" i="4"/>
  <c r="E1353" i="4"/>
  <c r="B1353" i="4"/>
  <c r="H1348" i="4"/>
  <c r="C1348" i="4"/>
  <c r="B1348" i="4"/>
  <c r="C1347" i="4"/>
  <c r="B1347" i="4"/>
  <c r="E1336" i="4"/>
  <c r="B1336" i="4"/>
  <c r="F1335" i="4"/>
  <c r="H1335" i="4" s="1"/>
  <c r="E1335" i="4"/>
  <c r="B1335" i="4"/>
  <c r="E1334" i="4"/>
  <c r="B1334" i="4"/>
  <c r="F1333" i="4"/>
  <c r="H1333" i="4" s="1"/>
  <c r="E1333" i="4"/>
  <c r="B1333" i="4"/>
  <c r="E1332" i="4"/>
  <c r="B1332" i="4"/>
  <c r="E1331" i="4"/>
  <c r="B1331" i="4"/>
  <c r="H1326" i="4"/>
  <c r="C1326" i="4"/>
  <c r="B1326" i="4"/>
  <c r="C1325" i="4"/>
  <c r="B1325" i="4"/>
  <c r="E1314" i="4"/>
  <c r="B1314" i="4"/>
  <c r="E1313" i="4"/>
  <c r="B1313" i="4"/>
  <c r="E1312" i="4"/>
  <c r="B1312" i="4"/>
  <c r="E1311" i="4"/>
  <c r="B1311" i="4"/>
  <c r="E1310" i="4"/>
  <c r="B1310" i="4"/>
  <c r="E1309" i="4"/>
  <c r="B1309" i="4"/>
  <c r="F1308" i="4"/>
  <c r="H1308" i="4" s="1"/>
  <c r="E1308" i="4"/>
  <c r="B1308" i="4"/>
  <c r="E1307" i="4"/>
  <c r="B1307" i="4"/>
  <c r="E1306" i="4"/>
  <c r="B1306" i="4"/>
  <c r="E1305" i="4"/>
  <c r="B1305" i="4"/>
  <c r="E1304" i="4"/>
  <c r="B1304" i="4"/>
  <c r="E1303" i="4"/>
  <c r="B1303" i="4"/>
  <c r="E1302" i="4"/>
  <c r="B1302" i="4"/>
  <c r="E1301" i="4"/>
  <c r="B1301" i="4"/>
  <c r="E1300" i="4"/>
  <c r="B1300" i="4"/>
  <c r="E1299" i="4"/>
  <c r="B1299" i="4"/>
  <c r="H1294" i="4"/>
  <c r="C1294" i="4"/>
  <c r="B1294" i="4"/>
  <c r="C1293" i="4"/>
  <c r="B1293" i="4"/>
  <c r="E1282" i="4"/>
  <c r="B1282" i="4"/>
  <c r="F1281" i="4"/>
  <c r="H1281" i="4" s="1"/>
  <c r="E1281" i="4"/>
  <c r="B1281" i="4"/>
  <c r="F1280" i="4"/>
  <c r="H1280" i="4" s="1"/>
  <c r="E1280" i="4"/>
  <c r="B1280" i="4"/>
  <c r="F1279" i="4"/>
  <c r="H1279" i="4" s="1"/>
  <c r="E1279" i="4"/>
  <c r="B1279" i="4"/>
  <c r="E1278" i="4"/>
  <c r="B1278" i="4"/>
  <c r="E1277" i="4"/>
  <c r="B1277" i="4"/>
  <c r="E1276" i="4"/>
  <c r="B1276" i="4"/>
  <c r="E1275" i="4"/>
  <c r="B1275" i="4"/>
  <c r="H1270" i="4"/>
  <c r="C1270" i="4"/>
  <c r="B1270" i="4"/>
  <c r="C1269" i="4"/>
  <c r="B1269" i="4"/>
  <c r="E1258" i="4"/>
  <c r="B1258" i="4"/>
  <c r="E1257" i="4"/>
  <c r="B1257" i="4"/>
  <c r="E1256" i="4"/>
  <c r="B1256" i="4"/>
  <c r="E1255" i="4"/>
  <c r="B1255" i="4"/>
  <c r="E1254" i="4"/>
  <c r="B1254" i="4"/>
  <c r="F1253" i="4"/>
  <c r="H1253" i="4" s="1"/>
  <c r="E1253" i="4"/>
  <c r="B1253" i="4"/>
  <c r="E1252" i="4"/>
  <c r="B1252" i="4"/>
  <c r="H1247" i="4"/>
  <c r="C1247" i="4"/>
  <c r="B1247" i="4"/>
  <c r="C1246" i="4"/>
  <c r="B1246" i="4"/>
  <c r="E1235" i="4"/>
  <c r="B1235" i="4"/>
  <c r="E1234" i="4"/>
  <c r="B1234" i="4"/>
  <c r="E1233" i="4"/>
  <c r="B1233" i="4"/>
  <c r="E1232" i="4"/>
  <c r="B1232" i="4"/>
  <c r="E1231" i="4"/>
  <c r="B1231" i="4"/>
  <c r="E1230" i="4"/>
  <c r="B1230" i="4"/>
  <c r="E1229" i="4"/>
  <c r="B1229" i="4"/>
  <c r="E1228" i="4"/>
  <c r="B1228" i="4"/>
  <c r="E1227" i="4"/>
  <c r="B1227" i="4"/>
  <c r="E1226" i="4"/>
  <c r="B1226" i="4"/>
  <c r="F1225" i="4"/>
  <c r="H1225" i="4" s="1"/>
  <c r="E1225" i="4"/>
  <c r="B1225" i="4"/>
  <c r="E1224" i="4"/>
  <c r="B1224" i="4"/>
  <c r="F1223" i="4"/>
  <c r="H1223" i="4" s="1"/>
  <c r="E1223" i="4"/>
  <c r="B1223" i="4"/>
  <c r="E1222" i="4"/>
  <c r="B1222" i="4"/>
  <c r="E1221" i="4"/>
  <c r="B1221" i="4"/>
  <c r="E1220" i="4"/>
  <c r="B1220" i="4"/>
  <c r="E1219" i="4"/>
  <c r="B1219" i="4"/>
  <c r="E1218" i="4"/>
  <c r="B1218" i="4"/>
  <c r="E1217" i="4"/>
  <c r="B1217" i="4"/>
  <c r="E1216" i="4"/>
  <c r="B1216" i="4"/>
  <c r="E1215" i="4"/>
  <c r="B1215" i="4"/>
  <c r="E1214" i="4"/>
  <c r="B1214" i="4"/>
  <c r="F1213" i="4"/>
  <c r="H1213" i="4" s="1"/>
  <c r="E1213" i="4"/>
  <c r="B1213" i="4"/>
  <c r="E1212" i="4"/>
  <c r="B1212" i="4"/>
  <c r="E1211" i="4"/>
  <c r="B1211" i="4"/>
  <c r="E1210" i="4"/>
  <c r="B1210" i="4"/>
  <c r="E1209" i="4"/>
  <c r="B1209" i="4"/>
  <c r="E1208" i="4"/>
  <c r="B1208" i="4"/>
  <c r="H1203" i="4"/>
  <c r="C1203" i="4"/>
  <c r="B1203" i="4"/>
  <c r="C1202" i="4"/>
  <c r="B1202" i="4"/>
  <c r="E1191" i="4"/>
  <c r="B1191" i="4"/>
  <c r="E1190" i="4"/>
  <c r="B1190" i="4"/>
  <c r="E1189" i="4"/>
  <c r="B1189" i="4"/>
  <c r="F1188" i="4"/>
  <c r="H1188" i="4" s="1"/>
  <c r="E1188" i="4"/>
  <c r="B1188" i="4"/>
  <c r="H1183" i="4"/>
  <c r="C1183" i="4"/>
  <c r="B1183" i="4"/>
  <c r="C1182" i="4"/>
  <c r="B1182" i="4"/>
  <c r="E1171" i="4"/>
  <c r="B1171" i="4"/>
  <c r="F1170" i="4"/>
  <c r="H1170" i="4" s="1"/>
  <c r="E1170" i="4"/>
  <c r="B1170" i="4"/>
  <c r="E1169" i="4"/>
  <c r="B1169" i="4"/>
  <c r="E1168" i="4"/>
  <c r="B1168" i="4"/>
  <c r="E1167" i="4"/>
  <c r="B1167" i="4"/>
  <c r="E1166" i="4"/>
  <c r="B1166" i="4"/>
  <c r="E1165" i="4"/>
  <c r="B1165" i="4"/>
  <c r="E1164" i="4"/>
  <c r="B1164" i="4"/>
  <c r="E1163" i="4"/>
  <c r="B1163" i="4"/>
  <c r="E1162" i="4"/>
  <c r="B1162" i="4"/>
  <c r="E1161" i="4"/>
  <c r="B1161" i="4"/>
  <c r="F1160" i="4"/>
  <c r="H1160" i="4" s="1"/>
  <c r="E1160" i="4"/>
  <c r="B1160" i="4"/>
  <c r="E1159" i="4"/>
  <c r="B1159" i="4"/>
  <c r="E1158" i="4"/>
  <c r="B1158" i="4"/>
  <c r="E1157" i="4"/>
  <c r="B1157" i="4"/>
  <c r="E1156" i="4"/>
  <c r="B1156" i="4"/>
  <c r="E1155" i="4"/>
  <c r="B1155" i="4"/>
  <c r="E1154" i="4"/>
  <c r="B1154" i="4"/>
  <c r="E1153" i="4"/>
  <c r="B1153" i="4"/>
  <c r="E1152" i="4"/>
  <c r="B1152" i="4"/>
  <c r="E1151" i="4"/>
  <c r="B1151" i="4"/>
  <c r="E1150" i="4"/>
  <c r="B1150" i="4"/>
  <c r="F1149" i="4"/>
  <c r="H1149" i="4" s="1"/>
  <c r="E1149" i="4"/>
  <c r="B1149" i="4"/>
  <c r="E1148" i="4"/>
  <c r="B1148" i="4"/>
  <c r="H1143" i="4"/>
  <c r="C1143" i="4"/>
  <c r="B1143" i="4"/>
  <c r="C1142" i="4"/>
  <c r="B1142" i="4"/>
  <c r="E1131" i="4"/>
  <c r="B1131" i="4"/>
  <c r="F1130" i="4"/>
  <c r="H1130" i="4" s="1"/>
  <c r="E1130" i="4"/>
  <c r="B1130" i="4"/>
  <c r="H1125" i="4"/>
  <c r="C1125" i="4"/>
  <c r="B1125" i="4"/>
  <c r="C1124" i="4"/>
  <c r="B1124" i="4"/>
  <c r="E1113" i="4"/>
  <c r="B1113" i="4"/>
  <c r="E1112" i="4"/>
  <c r="B1112" i="4"/>
  <c r="E1111" i="4"/>
  <c r="B1111" i="4"/>
  <c r="H1106" i="4"/>
  <c r="C1106" i="4"/>
  <c r="B1106" i="4"/>
  <c r="C1105" i="4"/>
  <c r="B1105" i="4"/>
  <c r="E1094" i="4"/>
  <c r="B1094" i="4"/>
  <c r="E1093" i="4"/>
  <c r="B1093" i="4"/>
  <c r="E1092" i="4"/>
  <c r="B1092" i="4"/>
  <c r="E1091" i="4"/>
  <c r="B1091" i="4"/>
  <c r="F1090" i="4"/>
  <c r="H1090" i="4" s="1"/>
  <c r="E1090" i="4"/>
  <c r="B1090" i="4"/>
  <c r="E1089" i="4"/>
  <c r="B1089" i="4"/>
  <c r="F1088" i="4"/>
  <c r="H1088" i="4" s="1"/>
  <c r="E1088" i="4"/>
  <c r="B1088" i="4"/>
  <c r="E1087" i="4"/>
  <c r="B1087" i="4"/>
  <c r="F1086" i="4"/>
  <c r="H1086" i="4" s="1"/>
  <c r="E1086" i="4"/>
  <c r="B1086" i="4"/>
  <c r="E1085" i="4"/>
  <c r="B1085" i="4"/>
  <c r="E1084" i="4"/>
  <c r="B1084" i="4"/>
  <c r="E1083" i="4"/>
  <c r="B1083" i="4"/>
  <c r="E1082" i="4"/>
  <c r="B1082" i="4"/>
  <c r="E1081" i="4"/>
  <c r="B1081" i="4"/>
  <c r="E1080" i="4"/>
  <c r="B1080" i="4"/>
  <c r="H1075" i="4"/>
  <c r="C1075" i="4"/>
  <c r="B1075" i="4"/>
  <c r="C1074" i="4"/>
  <c r="B1074" i="4"/>
  <c r="E1063" i="4"/>
  <c r="B1063" i="4"/>
  <c r="F1062" i="4"/>
  <c r="H1062" i="4" s="1"/>
  <c r="E1062" i="4"/>
  <c r="B1062" i="4"/>
  <c r="E1061" i="4"/>
  <c r="B1061" i="4"/>
  <c r="E1060" i="4"/>
  <c r="B1060" i="4"/>
  <c r="E1059" i="4"/>
  <c r="B1059" i="4"/>
  <c r="E1058" i="4"/>
  <c r="B1058" i="4"/>
  <c r="E1057" i="4"/>
  <c r="B1057" i="4"/>
  <c r="E1056" i="4"/>
  <c r="B1056" i="4"/>
  <c r="H1051" i="4"/>
  <c r="C1051" i="4"/>
  <c r="B1051" i="4"/>
  <c r="C1050" i="4"/>
  <c r="B1050" i="4"/>
  <c r="E1039" i="4"/>
  <c r="B1039" i="4"/>
  <c r="E1038" i="4"/>
  <c r="B1038" i="4"/>
  <c r="E1037" i="4"/>
  <c r="B1037" i="4"/>
  <c r="E1036" i="4"/>
  <c r="B1036" i="4"/>
  <c r="E1035" i="4"/>
  <c r="B1035" i="4"/>
  <c r="F1034" i="4"/>
  <c r="H1034" i="4" s="1"/>
  <c r="E1034" i="4"/>
  <c r="B1034" i="4"/>
  <c r="E1033" i="4"/>
  <c r="B1033" i="4"/>
  <c r="E1032" i="4"/>
  <c r="B1032" i="4"/>
  <c r="H1027" i="4"/>
  <c r="C1027" i="4"/>
  <c r="B1027" i="4"/>
  <c r="C1026" i="4"/>
  <c r="B1026" i="4"/>
  <c r="F1015" i="4"/>
  <c r="H1015" i="4" s="1"/>
  <c r="E1015" i="4"/>
  <c r="B1015" i="4"/>
  <c r="E1014" i="4"/>
  <c r="B1014" i="4"/>
  <c r="E1013" i="4"/>
  <c r="B1013" i="4"/>
  <c r="E1012" i="4"/>
  <c r="B1012" i="4"/>
  <c r="E1011" i="4"/>
  <c r="B1011" i="4"/>
  <c r="E1010" i="4"/>
  <c r="B1010" i="4"/>
  <c r="E1009" i="4"/>
  <c r="B1009" i="4"/>
  <c r="E1008" i="4"/>
  <c r="B1008" i="4"/>
  <c r="E1007" i="4"/>
  <c r="B1007" i="4"/>
  <c r="F1006" i="4"/>
  <c r="H1006" i="4" s="1"/>
  <c r="E1006" i="4"/>
  <c r="B1006" i="4"/>
  <c r="E1005" i="4"/>
  <c r="B1005" i="4"/>
  <c r="E1004" i="4"/>
  <c r="B1004" i="4"/>
  <c r="F1003" i="4"/>
  <c r="H1003" i="4" s="1"/>
  <c r="E1003" i="4"/>
  <c r="B1003" i="4"/>
  <c r="H998" i="4"/>
  <c r="C998" i="4"/>
  <c r="B998" i="4"/>
  <c r="C997" i="4"/>
  <c r="B997" i="4"/>
  <c r="E986" i="4"/>
  <c r="B986" i="4"/>
  <c r="E985" i="4"/>
  <c r="B985" i="4"/>
  <c r="E984" i="4"/>
  <c r="B984" i="4"/>
  <c r="E983" i="4"/>
  <c r="B983" i="4"/>
  <c r="E982" i="4"/>
  <c r="B982" i="4"/>
  <c r="E981" i="4"/>
  <c r="B981" i="4"/>
  <c r="E980" i="4"/>
  <c r="B980" i="4"/>
  <c r="H975" i="4"/>
  <c r="C975" i="4"/>
  <c r="B975" i="4"/>
  <c r="C974" i="4"/>
  <c r="B974" i="4"/>
  <c r="F967" i="4"/>
  <c r="H967" i="4" s="1"/>
  <c r="F966" i="4"/>
  <c r="H966" i="4" s="1"/>
  <c r="F963" i="4"/>
  <c r="H963" i="4" s="1"/>
  <c r="E963" i="4"/>
  <c r="B963" i="4"/>
  <c r="E962" i="4"/>
  <c r="B962" i="4"/>
  <c r="E961" i="4"/>
  <c r="B961" i="4"/>
  <c r="E960" i="4"/>
  <c r="B960" i="4"/>
  <c r="E959" i="4"/>
  <c r="B959" i="4"/>
  <c r="C954" i="4"/>
  <c r="B954" i="4"/>
  <c r="C953" i="4"/>
  <c r="B953" i="4"/>
  <c r="B942" i="4"/>
  <c r="B941" i="4"/>
  <c r="B940" i="4"/>
  <c r="B939" i="4"/>
  <c r="B938" i="4"/>
  <c r="B937" i="4"/>
  <c r="F936" i="4"/>
  <c r="H936" i="4" s="1"/>
  <c r="B936" i="4"/>
  <c r="B935" i="4"/>
  <c r="B934" i="4"/>
  <c r="B933" i="4"/>
  <c r="B932" i="4"/>
  <c r="B931" i="4"/>
  <c r="B930" i="4"/>
  <c r="B929" i="4"/>
  <c r="B928" i="4"/>
  <c r="B927" i="4"/>
  <c r="B926" i="4"/>
  <c r="B925" i="4"/>
  <c r="F924" i="4"/>
  <c r="H924" i="4" s="1"/>
  <c r="B924" i="4"/>
  <c r="B923" i="4"/>
  <c r="B922" i="4"/>
  <c r="H917" i="4"/>
  <c r="C917" i="4"/>
  <c r="B917" i="4"/>
  <c r="C916" i="4"/>
  <c r="B916" i="4"/>
  <c r="F905" i="4"/>
  <c r="H905" i="4" s="1"/>
  <c r="E905" i="4"/>
  <c r="B905" i="4"/>
  <c r="E904" i="4"/>
  <c r="B904" i="4"/>
  <c r="E903" i="4"/>
  <c r="B903" i="4"/>
  <c r="E902" i="4"/>
  <c r="B902" i="4"/>
  <c r="E901" i="4"/>
  <c r="B901" i="4"/>
  <c r="E900" i="4"/>
  <c r="B900" i="4"/>
  <c r="E899" i="4"/>
  <c r="B899" i="4"/>
  <c r="E898" i="4"/>
  <c r="B898" i="4"/>
  <c r="H893" i="4"/>
  <c r="C893" i="4"/>
  <c r="B893" i="4"/>
  <c r="C892" i="4"/>
  <c r="B892" i="4"/>
  <c r="E881" i="4"/>
  <c r="B881" i="4"/>
  <c r="E880" i="4"/>
  <c r="B880" i="4"/>
  <c r="E879" i="4"/>
  <c r="B879" i="4"/>
  <c r="H874" i="4"/>
  <c r="C874" i="4"/>
  <c r="B874" i="4"/>
  <c r="C873" i="4"/>
  <c r="B873" i="4"/>
  <c r="E862" i="4"/>
  <c r="B862" i="4"/>
  <c r="E861" i="4"/>
  <c r="B861" i="4"/>
  <c r="F860" i="4"/>
  <c r="H860" i="4" s="1"/>
  <c r="E860" i="4"/>
  <c r="B860" i="4"/>
  <c r="H855" i="4"/>
  <c r="C855" i="4"/>
  <c r="B855" i="4"/>
  <c r="C854" i="4"/>
  <c r="B854" i="4"/>
  <c r="E843" i="4"/>
  <c r="B843" i="4"/>
  <c r="E842" i="4"/>
  <c r="B842" i="4"/>
  <c r="E841" i="4"/>
  <c r="B841" i="4"/>
  <c r="H836" i="4"/>
  <c r="C836" i="4"/>
  <c r="B836" i="4"/>
  <c r="C835" i="4"/>
  <c r="B835" i="4"/>
  <c r="E824" i="4"/>
  <c r="B824" i="4"/>
  <c r="E823" i="4"/>
  <c r="B823" i="4"/>
  <c r="E822" i="4"/>
  <c r="B822" i="4"/>
  <c r="H817" i="4"/>
  <c r="C817" i="4"/>
  <c r="B817" i="4"/>
  <c r="C816" i="4"/>
  <c r="B816" i="4"/>
  <c r="E805" i="4"/>
  <c r="B805" i="4"/>
  <c r="E804" i="4"/>
  <c r="B804" i="4"/>
  <c r="E803" i="4"/>
  <c r="B803" i="4"/>
  <c r="E802" i="4"/>
  <c r="B802" i="4"/>
  <c r="H797" i="4"/>
  <c r="C797" i="4"/>
  <c r="B797" i="4"/>
  <c r="C796" i="4"/>
  <c r="B796" i="4"/>
  <c r="E785" i="4"/>
  <c r="B785" i="4"/>
  <c r="E784" i="4"/>
  <c r="B784" i="4"/>
  <c r="H779" i="4"/>
  <c r="C779" i="4"/>
  <c r="B779" i="4"/>
  <c r="C778" i="4"/>
  <c r="B778" i="4"/>
  <c r="E767" i="4"/>
  <c r="B767" i="4"/>
  <c r="E766" i="4"/>
  <c r="B766" i="4"/>
  <c r="E765" i="4"/>
  <c r="B765" i="4"/>
  <c r="H760" i="4"/>
  <c r="C760" i="4"/>
  <c r="B760" i="4"/>
  <c r="C759" i="4"/>
  <c r="B759" i="4"/>
  <c r="E748" i="4"/>
  <c r="B748" i="4"/>
  <c r="E747" i="4"/>
  <c r="B747" i="4"/>
  <c r="E746" i="4"/>
  <c r="B746" i="4"/>
  <c r="H741" i="4"/>
  <c r="C741" i="4"/>
  <c r="B741" i="4"/>
  <c r="C740" i="4"/>
  <c r="B740" i="4"/>
  <c r="E729" i="4"/>
  <c r="B729" i="4"/>
  <c r="E728" i="4"/>
  <c r="B728" i="4"/>
  <c r="E727" i="4"/>
  <c r="B727" i="4"/>
  <c r="H722" i="4"/>
  <c r="C722" i="4"/>
  <c r="B722" i="4"/>
  <c r="C721" i="4"/>
  <c r="B721" i="4"/>
  <c r="E710" i="4"/>
  <c r="B710" i="4"/>
  <c r="E709" i="4"/>
  <c r="B709" i="4"/>
  <c r="E708" i="4"/>
  <c r="B708" i="4"/>
  <c r="H703" i="4"/>
  <c r="C703" i="4"/>
  <c r="B703" i="4"/>
  <c r="C702" i="4"/>
  <c r="B702" i="4"/>
  <c r="E690" i="4"/>
  <c r="B690" i="4"/>
  <c r="E689" i="4"/>
  <c r="B689" i="4"/>
  <c r="E688" i="4"/>
  <c r="B688" i="4"/>
  <c r="H683" i="4"/>
  <c r="C683" i="4"/>
  <c r="B683" i="4"/>
  <c r="C682" i="4"/>
  <c r="B682" i="4"/>
  <c r="E670" i="4"/>
  <c r="B670" i="4"/>
  <c r="E669" i="4"/>
  <c r="B669" i="4"/>
  <c r="E668" i="4"/>
  <c r="B668" i="4"/>
  <c r="H663" i="4"/>
  <c r="C663" i="4"/>
  <c r="B663" i="4"/>
  <c r="C662" i="4"/>
  <c r="B662" i="4"/>
  <c r="E651" i="4"/>
  <c r="B651" i="4"/>
  <c r="E650" i="4"/>
  <c r="B650" i="4"/>
  <c r="E649" i="4"/>
  <c r="B649" i="4"/>
  <c r="H644" i="4"/>
  <c r="C644" i="4"/>
  <c r="B644" i="4"/>
  <c r="C643" i="4"/>
  <c r="B643" i="4"/>
  <c r="E632" i="4"/>
  <c r="B632" i="4"/>
  <c r="E631" i="4"/>
  <c r="B631" i="4"/>
  <c r="E630" i="4"/>
  <c r="B630" i="4"/>
  <c r="H625" i="4"/>
  <c r="C625" i="4"/>
  <c r="B625" i="4"/>
  <c r="C624" i="4"/>
  <c r="B624" i="4"/>
  <c r="E613" i="4"/>
  <c r="B613" i="4"/>
  <c r="E612" i="4"/>
  <c r="B612" i="4"/>
  <c r="E611" i="4"/>
  <c r="B611" i="4"/>
  <c r="E610" i="4"/>
  <c r="B610" i="4"/>
  <c r="H605" i="4"/>
  <c r="C605" i="4"/>
  <c r="B605" i="4"/>
  <c r="C604" i="4"/>
  <c r="B604" i="4"/>
  <c r="E593" i="4"/>
  <c r="B593" i="4"/>
  <c r="E592" i="4"/>
  <c r="B592" i="4"/>
  <c r="E591" i="4"/>
  <c r="B591" i="4"/>
  <c r="E590" i="4"/>
  <c r="B590" i="4"/>
  <c r="E589" i="4"/>
  <c r="B589" i="4"/>
  <c r="H584" i="4"/>
  <c r="C584" i="4"/>
  <c r="B584" i="4"/>
  <c r="C583" i="4"/>
  <c r="B583" i="4"/>
  <c r="E572" i="4"/>
  <c r="B572" i="4"/>
  <c r="E571" i="4"/>
  <c r="B571" i="4"/>
  <c r="E570" i="4"/>
  <c r="B570" i="4"/>
  <c r="H565" i="4"/>
  <c r="C565" i="4"/>
  <c r="B565" i="4"/>
  <c r="C564" i="4"/>
  <c r="B564" i="4"/>
  <c r="E553" i="4"/>
  <c r="B553" i="4"/>
  <c r="E552" i="4"/>
  <c r="B552" i="4"/>
  <c r="E551" i="4"/>
  <c r="B551" i="4"/>
  <c r="H546" i="4"/>
  <c r="C546" i="4"/>
  <c r="B546" i="4"/>
  <c r="C545" i="4"/>
  <c r="B545" i="4"/>
  <c r="E534" i="4"/>
  <c r="B534" i="4"/>
  <c r="E533" i="4"/>
  <c r="B533" i="4"/>
  <c r="H528" i="4"/>
  <c r="C528" i="4"/>
  <c r="B528" i="4"/>
  <c r="C527" i="4"/>
  <c r="B527" i="4"/>
  <c r="E516" i="4"/>
  <c r="B516" i="4"/>
  <c r="E515" i="4"/>
  <c r="B515" i="4"/>
  <c r="E514" i="4"/>
  <c r="B514" i="4"/>
  <c r="F513" i="4"/>
  <c r="H513" i="4" s="1"/>
  <c r="E513" i="4"/>
  <c r="B513" i="4"/>
  <c r="H508" i="4"/>
  <c r="C508" i="4"/>
  <c r="B508" i="4"/>
  <c r="C507" i="4"/>
  <c r="B507" i="4"/>
  <c r="E496" i="4"/>
  <c r="B496" i="4"/>
  <c r="E495" i="4"/>
  <c r="B495" i="4"/>
  <c r="E494" i="4"/>
  <c r="B494" i="4"/>
  <c r="H489" i="4"/>
  <c r="C489" i="4"/>
  <c r="B489" i="4"/>
  <c r="C488" i="4"/>
  <c r="B488" i="4"/>
  <c r="E477" i="4"/>
  <c r="B477" i="4"/>
  <c r="E476" i="4"/>
  <c r="B476" i="4"/>
  <c r="E475" i="4"/>
  <c r="B475" i="4"/>
  <c r="E474" i="4"/>
  <c r="B474" i="4"/>
  <c r="H469" i="4"/>
  <c r="C469" i="4"/>
  <c r="B469" i="4"/>
  <c r="C468" i="4"/>
  <c r="B468" i="4"/>
  <c r="E457" i="4"/>
  <c r="B457" i="4"/>
  <c r="F456" i="4"/>
  <c r="H456" i="4" s="1"/>
  <c r="E456" i="4"/>
  <c r="B456" i="4"/>
  <c r="E455" i="4"/>
  <c r="B455" i="4"/>
  <c r="E454" i="4"/>
  <c r="B454" i="4"/>
  <c r="E453" i="4"/>
  <c r="B453" i="4"/>
  <c r="H448" i="4"/>
  <c r="C448" i="4"/>
  <c r="B448" i="4"/>
  <c r="C447" i="4"/>
  <c r="B447" i="4"/>
  <c r="E436" i="4"/>
  <c r="B436" i="4"/>
  <c r="H431" i="4"/>
  <c r="C431" i="4"/>
  <c r="B431" i="4"/>
  <c r="C430" i="4"/>
  <c r="B430" i="4"/>
  <c r="E419" i="4"/>
  <c r="B419" i="4"/>
  <c r="E418" i="4"/>
  <c r="B418" i="4"/>
  <c r="E417" i="4"/>
  <c r="B417" i="4"/>
  <c r="E416" i="4"/>
  <c r="B416" i="4"/>
  <c r="H411" i="4"/>
  <c r="C411" i="4"/>
  <c r="B411" i="4"/>
  <c r="C410" i="4"/>
  <c r="B410" i="4"/>
  <c r="E399" i="4"/>
  <c r="B399" i="4"/>
  <c r="E398" i="4"/>
  <c r="B398" i="4"/>
  <c r="F397" i="4"/>
  <c r="H397" i="4" s="1"/>
  <c r="E397" i="4"/>
  <c r="B397" i="4"/>
  <c r="E396" i="4"/>
  <c r="B396" i="4"/>
  <c r="H391" i="4"/>
  <c r="C391" i="4"/>
  <c r="B391" i="4"/>
  <c r="C390" i="4"/>
  <c r="B390" i="4"/>
  <c r="F379" i="4"/>
  <c r="H379" i="4" s="1"/>
  <c r="E379" i="4"/>
  <c r="B379" i="4"/>
  <c r="E378" i="4"/>
  <c r="B378" i="4"/>
  <c r="E377" i="4"/>
  <c r="B377" i="4"/>
  <c r="E376" i="4"/>
  <c r="B376" i="4"/>
  <c r="H371" i="4"/>
  <c r="C371" i="4"/>
  <c r="B371" i="4"/>
  <c r="C370" i="4"/>
  <c r="B370" i="4"/>
  <c r="E359" i="4"/>
  <c r="B359" i="4"/>
  <c r="E358" i="4"/>
  <c r="B358" i="4"/>
  <c r="E357" i="4"/>
  <c r="B357" i="4"/>
  <c r="E356" i="4"/>
  <c r="B356" i="4"/>
  <c r="H351" i="4"/>
  <c r="C351" i="4"/>
  <c r="B351" i="4"/>
  <c r="C350" i="4"/>
  <c r="B350" i="4"/>
  <c r="F339" i="4"/>
  <c r="H339" i="4" s="1"/>
  <c r="E339" i="4"/>
  <c r="B339" i="4"/>
  <c r="E338" i="4"/>
  <c r="B338" i="4"/>
  <c r="E337" i="4"/>
  <c r="B337" i="4"/>
  <c r="E336" i="4"/>
  <c r="B336" i="4"/>
  <c r="E335" i="4"/>
  <c r="B335" i="4"/>
  <c r="H330" i="4"/>
  <c r="C330" i="4"/>
  <c r="B330" i="4"/>
  <c r="C329" i="4"/>
  <c r="B329" i="4"/>
  <c r="E318" i="4"/>
  <c r="B318" i="4"/>
  <c r="E317" i="4"/>
  <c r="B317" i="4"/>
  <c r="E316" i="4"/>
  <c r="B316" i="4"/>
  <c r="E315" i="4"/>
  <c r="B315" i="4"/>
  <c r="E314" i="4"/>
  <c r="B314" i="4"/>
  <c r="E313" i="4"/>
  <c r="B313" i="4"/>
  <c r="E312" i="4"/>
  <c r="B312" i="4"/>
  <c r="E311" i="4"/>
  <c r="B311" i="4"/>
  <c r="H306" i="4"/>
  <c r="C306" i="4"/>
  <c r="B306" i="4"/>
  <c r="C305" i="4"/>
  <c r="B305" i="4"/>
  <c r="E294" i="4"/>
  <c r="B294" i="4"/>
  <c r="E293" i="4"/>
  <c r="B293" i="4"/>
  <c r="E292" i="4"/>
  <c r="B292" i="4"/>
  <c r="E291" i="4"/>
  <c r="B291" i="4"/>
  <c r="E290" i="4"/>
  <c r="B290" i="4"/>
  <c r="E289" i="4"/>
  <c r="B289" i="4"/>
  <c r="E288" i="4"/>
  <c r="B288" i="4"/>
  <c r="F287" i="4"/>
  <c r="H287" i="4" s="1"/>
  <c r="E287" i="4"/>
  <c r="B287" i="4"/>
  <c r="H282" i="4"/>
  <c r="C282" i="4"/>
  <c r="B282" i="4"/>
  <c r="C281" i="4"/>
  <c r="B281" i="4"/>
  <c r="F270" i="4"/>
  <c r="H270" i="4" s="1"/>
  <c r="E270" i="4"/>
  <c r="B270" i="4"/>
  <c r="E269" i="4"/>
  <c r="B269" i="4"/>
  <c r="E268" i="4"/>
  <c r="B268" i="4"/>
  <c r="E267" i="4"/>
  <c r="B267" i="4"/>
  <c r="F266" i="4"/>
  <c r="H266" i="4" s="1"/>
  <c r="E266" i="4"/>
  <c r="B266" i="4"/>
  <c r="E265" i="4"/>
  <c r="B265" i="4"/>
  <c r="E264" i="4"/>
  <c r="B264" i="4"/>
  <c r="E263" i="4"/>
  <c r="B263" i="4"/>
  <c r="H258" i="4"/>
  <c r="C258" i="4"/>
  <c r="B258" i="4"/>
  <c r="C257" i="4"/>
  <c r="B257" i="4"/>
  <c r="F246" i="4"/>
  <c r="H246" i="4" s="1"/>
  <c r="E246" i="4"/>
  <c r="B246" i="4"/>
  <c r="E245" i="4"/>
  <c r="B245" i="4"/>
  <c r="E244" i="4"/>
  <c r="B244" i="4"/>
  <c r="F243" i="4"/>
  <c r="H243" i="4" s="1"/>
  <c r="E243" i="4"/>
  <c r="B243" i="4"/>
  <c r="E242" i="4"/>
  <c r="B242" i="4"/>
  <c r="E241" i="4"/>
  <c r="B241" i="4"/>
  <c r="E240" i="4"/>
  <c r="B240" i="4"/>
  <c r="E239" i="4"/>
  <c r="B239" i="4"/>
  <c r="H234" i="4"/>
  <c r="C234" i="4"/>
  <c r="B234" i="4"/>
  <c r="C233" i="4"/>
  <c r="B233" i="4"/>
  <c r="F221" i="4"/>
  <c r="H221" i="4" s="1"/>
  <c r="E221" i="4"/>
  <c r="B221" i="4"/>
  <c r="E220" i="4"/>
  <c r="B220" i="4"/>
  <c r="E219" i="4"/>
  <c r="B219" i="4"/>
  <c r="E218" i="4"/>
  <c r="B218" i="4"/>
  <c r="E217" i="4"/>
  <c r="B217" i="4"/>
  <c r="E216" i="4"/>
  <c r="B216" i="4"/>
  <c r="E215" i="4"/>
  <c r="B215" i="4"/>
  <c r="H210" i="4"/>
  <c r="C210" i="4"/>
  <c r="B210" i="4"/>
  <c r="C209" i="4"/>
  <c r="B209" i="4"/>
  <c r="E198" i="4"/>
  <c r="B198" i="4"/>
  <c r="E197" i="4"/>
  <c r="B197" i="4"/>
  <c r="E196" i="4"/>
  <c r="B196" i="4"/>
  <c r="E195" i="4"/>
  <c r="B195" i="4"/>
  <c r="E194" i="4"/>
  <c r="B194" i="4"/>
  <c r="E193" i="4"/>
  <c r="B193" i="4"/>
  <c r="E192" i="4"/>
  <c r="B192" i="4"/>
  <c r="E191" i="4"/>
  <c r="B191" i="4"/>
  <c r="H186" i="4"/>
  <c r="C186" i="4"/>
  <c r="B186" i="4"/>
  <c r="C185" i="4"/>
  <c r="B185" i="4"/>
  <c r="E174" i="4"/>
  <c r="B174" i="4"/>
  <c r="E173" i="4"/>
  <c r="B173" i="4"/>
  <c r="E172" i="4"/>
  <c r="B172" i="4"/>
  <c r="E171" i="4"/>
  <c r="B171" i="4"/>
  <c r="E170" i="4"/>
  <c r="B170" i="4"/>
  <c r="E169" i="4"/>
  <c r="B169" i="4"/>
  <c r="E168" i="4"/>
  <c r="B168" i="4"/>
  <c r="H163" i="4"/>
  <c r="C163" i="4"/>
  <c r="B163" i="4"/>
  <c r="C162" i="4"/>
  <c r="B162" i="4"/>
  <c r="E151" i="4"/>
  <c r="B151" i="4"/>
  <c r="E150" i="4"/>
  <c r="B150" i="4"/>
  <c r="E149" i="4"/>
  <c r="B149" i="4"/>
  <c r="E148" i="4"/>
  <c r="B148" i="4"/>
  <c r="E147" i="4"/>
  <c r="B147" i="4"/>
  <c r="H142" i="4"/>
  <c r="C142" i="4"/>
  <c r="B142" i="4"/>
  <c r="C141" i="4"/>
  <c r="B141" i="4"/>
  <c r="E130" i="4"/>
  <c r="B130" i="4"/>
  <c r="E129" i="4"/>
  <c r="B129" i="4"/>
  <c r="E128" i="4"/>
  <c r="B128" i="4"/>
  <c r="H123" i="4"/>
  <c r="C123" i="4"/>
  <c r="B123" i="4"/>
  <c r="C122" i="4"/>
  <c r="B122" i="4"/>
  <c r="H111" i="4"/>
  <c r="H110" i="4" s="1"/>
  <c r="H106" i="4"/>
  <c r="C106" i="4"/>
  <c r="B106" i="4"/>
  <c r="C105" i="4"/>
  <c r="B105" i="4"/>
  <c r="H94" i="4"/>
  <c r="H93" i="4" s="1"/>
  <c r="H89" i="4"/>
  <c r="C89" i="4"/>
  <c r="B89" i="4"/>
  <c r="C88" i="4"/>
  <c r="B88" i="4"/>
  <c r="F77" i="4"/>
  <c r="H77" i="4" s="1"/>
  <c r="H76" i="4" s="1"/>
  <c r="E12" i="2" s="1"/>
  <c r="E77" i="4"/>
  <c r="B77" i="4"/>
  <c r="H72" i="4"/>
  <c r="C72" i="4"/>
  <c r="B72" i="4"/>
  <c r="C71" i="4"/>
  <c r="B71" i="4"/>
  <c r="E61" i="4"/>
  <c r="B61" i="4"/>
  <c r="H56" i="4"/>
  <c r="C56" i="4"/>
  <c r="B56" i="4"/>
  <c r="C55" i="4"/>
  <c r="B55" i="4"/>
  <c r="E44" i="4"/>
  <c r="B44" i="4"/>
  <c r="H39" i="4"/>
  <c r="C39" i="4"/>
  <c r="B39" i="4"/>
  <c r="C38" i="4"/>
  <c r="B38" i="4"/>
  <c r="E27" i="4"/>
  <c r="B27" i="4"/>
  <c r="H22" i="4"/>
  <c r="C22" i="4"/>
  <c r="B22" i="4"/>
  <c r="C21" i="4"/>
  <c r="B21" i="4"/>
  <c r="F10" i="4"/>
  <c r="H10" i="4" s="1"/>
  <c r="H9" i="4" s="1"/>
  <c r="E10" i="4"/>
  <c r="B10" i="4"/>
  <c r="H5" i="4"/>
  <c r="C5" i="4"/>
  <c r="B5" i="4"/>
  <c r="C4" i="4"/>
  <c r="B4" i="4"/>
  <c r="B2" i="4"/>
  <c r="J423" i="3"/>
  <c r="J422" i="3"/>
  <c r="J421" i="3"/>
  <c r="I420" i="3"/>
  <c r="C420" i="3"/>
  <c r="B420" i="3"/>
  <c r="C419" i="3"/>
  <c r="B419" i="3"/>
  <c r="J417" i="3"/>
  <c r="J416" i="3"/>
  <c r="J415" i="3"/>
  <c r="I414" i="3"/>
  <c r="C414" i="3"/>
  <c r="B414" i="3"/>
  <c r="J412" i="3"/>
  <c r="J411" i="3"/>
  <c r="J410" i="3"/>
  <c r="I409" i="3"/>
  <c r="C409" i="3"/>
  <c r="B409" i="3"/>
  <c r="J407" i="3"/>
  <c r="J406" i="3"/>
  <c r="J405" i="3"/>
  <c r="I404" i="3"/>
  <c r="C404" i="3"/>
  <c r="B404" i="3"/>
  <c r="J402" i="3"/>
  <c r="J401" i="3"/>
  <c r="J400" i="3"/>
  <c r="I399" i="3"/>
  <c r="C399" i="3"/>
  <c r="B399" i="3"/>
  <c r="J397" i="3"/>
  <c r="J396" i="3"/>
  <c r="J395" i="3"/>
  <c r="I394" i="3"/>
  <c r="C394" i="3"/>
  <c r="B394" i="3"/>
  <c r="C393" i="3"/>
  <c r="B393" i="3"/>
  <c r="J391" i="3"/>
  <c r="J390" i="3"/>
  <c r="J389" i="3"/>
  <c r="I388" i="3"/>
  <c r="C388" i="3"/>
  <c r="B388" i="3"/>
  <c r="C387" i="3"/>
  <c r="B387" i="3"/>
  <c r="J385" i="3"/>
  <c r="J384" i="3"/>
  <c r="J383" i="3"/>
  <c r="I382" i="3"/>
  <c r="C382" i="3"/>
  <c r="B382" i="3"/>
  <c r="J380" i="3"/>
  <c r="J379" i="3"/>
  <c r="J378" i="3"/>
  <c r="I377" i="3"/>
  <c r="C377" i="3"/>
  <c r="B377" i="3"/>
  <c r="C376" i="3"/>
  <c r="B376" i="3"/>
  <c r="J375" i="3"/>
  <c r="J374" i="3"/>
  <c r="J373" i="3"/>
  <c r="I372" i="3"/>
  <c r="C372" i="3"/>
  <c r="B372" i="3"/>
  <c r="C371" i="3"/>
  <c r="B371" i="3"/>
  <c r="J369" i="3"/>
  <c r="J368" i="3"/>
  <c r="J367" i="3"/>
  <c r="I366" i="3"/>
  <c r="C366" i="3"/>
  <c r="B366" i="3"/>
  <c r="J364" i="3"/>
  <c r="J363" i="3"/>
  <c r="J362" i="3"/>
  <c r="I361" i="3"/>
  <c r="C361" i="3"/>
  <c r="B361" i="3"/>
  <c r="C360" i="3"/>
  <c r="B360" i="3"/>
  <c r="J358" i="3"/>
  <c r="J357" i="3"/>
  <c r="J356" i="3"/>
  <c r="I355" i="3"/>
  <c r="C355" i="3"/>
  <c r="B355" i="3"/>
  <c r="J353" i="3"/>
  <c r="J352" i="3"/>
  <c r="J351" i="3"/>
  <c r="I350" i="3"/>
  <c r="C350" i="3"/>
  <c r="B350" i="3"/>
  <c r="J348" i="3"/>
  <c r="J347" i="3"/>
  <c r="J346" i="3"/>
  <c r="I345" i="3"/>
  <c r="C345" i="3"/>
  <c r="B345" i="3"/>
  <c r="J343" i="3"/>
  <c r="J342" i="3"/>
  <c r="J341" i="3"/>
  <c r="I340" i="3"/>
  <c r="C340" i="3"/>
  <c r="B340" i="3"/>
  <c r="J338" i="3"/>
  <c r="J337" i="3"/>
  <c r="J336" i="3"/>
  <c r="I335" i="3"/>
  <c r="C335" i="3"/>
  <c r="B335" i="3"/>
  <c r="C334" i="3"/>
  <c r="B334" i="3"/>
  <c r="J332" i="3"/>
  <c r="J331" i="3"/>
  <c r="J330" i="3"/>
  <c r="I329" i="3"/>
  <c r="C329" i="3"/>
  <c r="B329" i="3"/>
  <c r="J327" i="3"/>
  <c r="J326" i="3"/>
  <c r="J325" i="3"/>
  <c r="I324" i="3"/>
  <c r="C324" i="3"/>
  <c r="B324" i="3"/>
  <c r="C323" i="3"/>
  <c r="B323" i="3"/>
  <c r="J321" i="3"/>
  <c r="J320" i="3"/>
  <c r="J319" i="3"/>
  <c r="I318" i="3"/>
  <c r="C318" i="3"/>
  <c r="B318" i="3"/>
  <c r="J316" i="3"/>
  <c r="J315" i="3"/>
  <c r="J314" i="3"/>
  <c r="I313" i="3"/>
  <c r="C313" i="3"/>
  <c r="B313" i="3"/>
  <c r="J311" i="3"/>
  <c r="J310" i="3"/>
  <c r="J309" i="3"/>
  <c r="I308" i="3"/>
  <c r="C308" i="3"/>
  <c r="B308" i="3"/>
  <c r="J306" i="3"/>
  <c r="J305" i="3"/>
  <c r="J304" i="3"/>
  <c r="I303" i="3"/>
  <c r="C303" i="3"/>
  <c r="B303" i="3"/>
  <c r="J301" i="3"/>
  <c r="J300" i="3"/>
  <c r="J299" i="3"/>
  <c r="I298" i="3"/>
  <c r="C298" i="3"/>
  <c r="B298" i="3"/>
  <c r="C297" i="3"/>
  <c r="B297" i="3"/>
  <c r="J295" i="3"/>
  <c r="J294" i="3"/>
  <c r="J293" i="3"/>
  <c r="I292" i="3"/>
  <c r="C292" i="3"/>
  <c r="B292" i="3"/>
  <c r="J290" i="3"/>
  <c r="J289" i="3"/>
  <c r="J288" i="3"/>
  <c r="I287" i="3"/>
  <c r="C287" i="3"/>
  <c r="B287" i="3"/>
  <c r="J285" i="3"/>
  <c r="J284" i="3"/>
  <c r="J283" i="3"/>
  <c r="I282" i="3"/>
  <c r="C282" i="3"/>
  <c r="B282" i="3"/>
  <c r="J280" i="3"/>
  <c r="J279" i="3"/>
  <c r="J278" i="3"/>
  <c r="I277" i="3"/>
  <c r="C277" i="3"/>
  <c r="B277" i="3"/>
  <c r="J275" i="3"/>
  <c r="J274" i="3"/>
  <c r="J273" i="3"/>
  <c r="I272" i="3"/>
  <c r="C272" i="3"/>
  <c r="B272" i="3"/>
  <c r="J270" i="3"/>
  <c r="J269" i="3"/>
  <c r="J268" i="3"/>
  <c r="I267" i="3"/>
  <c r="C267" i="3"/>
  <c r="B267" i="3"/>
  <c r="J265" i="3"/>
  <c r="J264" i="3"/>
  <c r="J263" i="3"/>
  <c r="I262" i="3"/>
  <c r="C262" i="3"/>
  <c r="B262" i="3"/>
  <c r="C261" i="3"/>
  <c r="B261" i="3"/>
  <c r="K259" i="3"/>
  <c r="D75" i="2" s="1"/>
  <c r="C256" i="3"/>
  <c r="C255" i="3"/>
  <c r="B255" i="3"/>
  <c r="J252" i="3"/>
  <c r="J251" i="3"/>
  <c r="J250" i="3"/>
  <c r="I249" i="3"/>
  <c r="C249" i="3"/>
  <c r="B249" i="3"/>
  <c r="C248" i="3"/>
  <c r="B248" i="3"/>
  <c r="J246" i="3"/>
  <c r="J245" i="3"/>
  <c r="J244" i="3"/>
  <c r="I243" i="3"/>
  <c r="C243" i="3"/>
  <c r="B243" i="3"/>
  <c r="J241" i="3"/>
  <c r="J240" i="3"/>
  <c r="J239" i="3"/>
  <c r="I238" i="3"/>
  <c r="C238" i="3"/>
  <c r="B238" i="3"/>
  <c r="C237" i="3"/>
  <c r="B237" i="3"/>
  <c r="J235" i="3"/>
  <c r="J234" i="3"/>
  <c r="J233" i="3"/>
  <c r="I232" i="3"/>
  <c r="C232" i="3"/>
  <c r="B232" i="3"/>
  <c r="J230" i="3"/>
  <c r="J229" i="3"/>
  <c r="J228" i="3"/>
  <c r="I227" i="3"/>
  <c r="C227" i="3"/>
  <c r="B227" i="3"/>
  <c r="J225" i="3"/>
  <c r="J224" i="3"/>
  <c r="J223" i="3"/>
  <c r="I222" i="3"/>
  <c r="C222" i="3"/>
  <c r="B222" i="3"/>
  <c r="C221" i="3"/>
  <c r="B221" i="3"/>
  <c r="J219" i="3"/>
  <c r="J218" i="3"/>
  <c r="J217" i="3"/>
  <c r="I216" i="3"/>
  <c r="C216" i="3"/>
  <c r="B216" i="3"/>
  <c r="J214" i="3"/>
  <c r="J213" i="3"/>
  <c r="J212" i="3"/>
  <c r="I211" i="3"/>
  <c r="C211" i="3"/>
  <c r="B211" i="3"/>
  <c r="J209" i="3"/>
  <c r="J208" i="3"/>
  <c r="J207" i="3"/>
  <c r="I206" i="3"/>
  <c r="C206" i="3"/>
  <c r="B206" i="3"/>
  <c r="J204" i="3"/>
  <c r="J203" i="3"/>
  <c r="J202" i="3"/>
  <c r="I201" i="3"/>
  <c r="C201" i="3"/>
  <c r="B201" i="3"/>
  <c r="J199" i="3"/>
  <c r="J198" i="3"/>
  <c r="J197" i="3"/>
  <c r="I196" i="3"/>
  <c r="C196" i="3"/>
  <c r="B196" i="3"/>
  <c r="C195" i="3"/>
  <c r="B195" i="3"/>
  <c r="J193" i="3"/>
  <c r="J192" i="3"/>
  <c r="J191" i="3"/>
  <c r="I190" i="3"/>
  <c r="C190" i="3"/>
  <c r="B190" i="3"/>
  <c r="J188" i="3"/>
  <c r="J187" i="3"/>
  <c r="J186" i="3"/>
  <c r="I185" i="3"/>
  <c r="C185" i="3"/>
  <c r="B185" i="3"/>
  <c r="J183" i="3"/>
  <c r="J182" i="3"/>
  <c r="J181" i="3"/>
  <c r="I180" i="3"/>
  <c r="C180" i="3"/>
  <c r="B180" i="3"/>
  <c r="J178" i="3"/>
  <c r="J177" i="3"/>
  <c r="J176" i="3"/>
  <c r="I175" i="3"/>
  <c r="C175" i="3"/>
  <c r="B175" i="3"/>
  <c r="J173" i="3"/>
  <c r="J172" i="3"/>
  <c r="J171" i="3"/>
  <c r="I170" i="3"/>
  <c r="C170" i="3"/>
  <c r="B170" i="3"/>
  <c r="C169" i="3"/>
  <c r="B169" i="3"/>
  <c r="J167" i="3"/>
  <c r="J166" i="3"/>
  <c r="J165" i="3"/>
  <c r="I164" i="3"/>
  <c r="C164" i="3"/>
  <c r="B164" i="3"/>
  <c r="J162" i="3"/>
  <c r="J161" i="3"/>
  <c r="J160" i="3"/>
  <c r="I159" i="3"/>
  <c r="C159" i="3"/>
  <c r="B159" i="3"/>
  <c r="J157" i="3"/>
  <c r="J156" i="3"/>
  <c r="J155" i="3"/>
  <c r="I154" i="3"/>
  <c r="C154" i="3"/>
  <c r="B154" i="3"/>
  <c r="J152" i="3"/>
  <c r="J151" i="3"/>
  <c r="J150" i="3"/>
  <c r="I149" i="3"/>
  <c r="C149" i="3"/>
  <c r="B149" i="3"/>
  <c r="J147" i="3"/>
  <c r="J146" i="3"/>
  <c r="J145" i="3"/>
  <c r="I144" i="3"/>
  <c r="C144" i="3"/>
  <c r="B144" i="3"/>
  <c r="C143" i="3"/>
  <c r="B143" i="3"/>
  <c r="J141" i="3"/>
  <c r="J140" i="3"/>
  <c r="J139" i="3"/>
  <c r="I138" i="3"/>
  <c r="C138" i="3"/>
  <c r="B138" i="3"/>
  <c r="J136" i="3"/>
  <c r="J135" i="3"/>
  <c r="J134" i="3"/>
  <c r="I133" i="3"/>
  <c r="C133" i="3"/>
  <c r="B133" i="3"/>
  <c r="J131" i="3"/>
  <c r="J130" i="3"/>
  <c r="J129" i="3"/>
  <c r="I128" i="3"/>
  <c r="C128" i="3"/>
  <c r="B128" i="3"/>
  <c r="C127" i="3"/>
  <c r="B127" i="3"/>
  <c r="J125" i="3"/>
  <c r="J124" i="3"/>
  <c r="J123" i="3"/>
  <c r="I122" i="3"/>
  <c r="C122" i="3"/>
  <c r="B122" i="3"/>
  <c r="J120" i="3"/>
  <c r="J119" i="3"/>
  <c r="J118" i="3"/>
  <c r="I117" i="3"/>
  <c r="C117" i="3"/>
  <c r="B117" i="3"/>
  <c r="J115" i="3"/>
  <c r="J114" i="3"/>
  <c r="J113" i="3"/>
  <c r="I112" i="3"/>
  <c r="C112" i="3"/>
  <c r="B112" i="3"/>
  <c r="J110" i="3"/>
  <c r="J109" i="3"/>
  <c r="J108" i="3"/>
  <c r="I107" i="3"/>
  <c r="C107" i="3"/>
  <c r="B107" i="3"/>
  <c r="J105" i="3"/>
  <c r="J103" i="3"/>
  <c r="I102" i="3"/>
  <c r="C102" i="3"/>
  <c r="B102" i="3"/>
  <c r="J100" i="3"/>
  <c r="J99" i="3"/>
  <c r="J98" i="3"/>
  <c r="I97" i="3"/>
  <c r="C97" i="3"/>
  <c r="B97" i="3"/>
  <c r="J95" i="3"/>
  <c r="J94" i="3"/>
  <c r="J93" i="3"/>
  <c r="I92" i="3"/>
  <c r="C92" i="3"/>
  <c r="B92" i="3"/>
  <c r="C91" i="3"/>
  <c r="B91" i="3"/>
  <c r="J89" i="3"/>
  <c r="J88" i="3"/>
  <c r="J87" i="3"/>
  <c r="I86" i="3"/>
  <c r="C86" i="3"/>
  <c r="B86" i="3"/>
  <c r="J84" i="3"/>
  <c r="J83" i="3"/>
  <c r="J82" i="3"/>
  <c r="I81" i="3"/>
  <c r="C81" i="3"/>
  <c r="B81" i="3"/>
  <c r="J79" i="3"/>
  <c r="J78" i="3"/>
  <c r="J77" i="3"/>
  <c r="I76" i="3"/>
  <c r="C76" i="3"/>
  <c r="B76" i="3"/>
  <c r="J74" i="3"/>
  <c r="J73" i="3"/>
  <c r="J72" i="3"/>
  <c r="I71" i="3"/>
  <c r="C71" i="3"/>
  <c r="B71" i="3"/>
  <c r="J69" i="3"/>
  <c r="J68" i="3"/>
  <c r="J67" i="3"/>
  <c r="I66" i="3"/>
  <c r="C66" i="3"/>
  <c r="B66" i="3"/>
  <c r="E64" i="3"/>
  <c r="J64" i="3" s="1"/>
  <c r="J63" i="3"/>
  <c r="J62" i="3"/>
  <c r="I61" i="3"/>
  <c r="C61" i="3"/>
  <c r="B61" i="3"/>
  <c r="J59" i="3"/>
  <c r="J58" i="3"/>
  <c r="J57" i="3"/>
  <c r="I56" i="3"/>
  <c r="C56" i="3"/>
  <c r="B56" i="3"/>
  <c r="J54" i="3"/>
  <c r="J53" i="3"/>
  <c r="J52" i="3"/>
  <c r="I51" i="3"/>
  <c r="C51" i="3"/>
  <c r="B51" i="3"/>
  <c r="J49" i="3"/>
  <c r="J48" i="3"/>
  <c r="J47" i="3"/>
  <c r="I46" i="3"/>
  <c r="C46" i="3"/>
  <c r="B46" i="3"/>
  <c r="C45" i="3"/>
  <c r="B45" i="3"/>
  <c r="J43" i="3"/>
  <c r="J42" i="3"/>
  <c r="J41" i="3"/>
  <c r="I40" i="3"/>
  <c r="C40" i="3"/>
  <c r="B40" i="3"/>
  <c r="J38" i="3"/>
  <c r="J37" i="3"/>
  <c r="J36" i="3"/>
  <c r="I35" i="3"/>
  <c r="C35" i="3"/>
  <c r="B35" i="3"/>
  <c r="J33" i="3"/>
  <c r="J32" i="3"/>
  <c r="J31" i="3"/>
  <c r="I30" i="3"/>
  <c r="C30" i="3"/>
  <c r="B30" i="3"/>
  <c r="C29" i="3"/>
  <c r="B29" i="3"/>
  <c r="J27" i="3"/>
  <c r="J26" i="3"/>
  <c r="J25" i="3"/>
  <c r="I24" i="3"/>
  <c r="C24" i="3"/>
  <c r="B24" i="3"/>
  <c r="J22" i="3"/>
  <c r="J21" i="3"/>
  <c r="J20" i="3"/>
  <c r="I19" i="3"/>
  <c r="C19" i="3"/>
  <c r="B19" i="3"/>
  <c r="J17" i="3"/>
  <c r="J16" i="3"/>
  <c r="J15" i="3"/>
  <c r="I14" i="3"/>
  <c r="C14" i="3"/>
  <c r="B14" i="3"/>
  <c r="J12" i="3"/>
  <c r="J11" i="3"/>
  <c r="J10" i="3"/>
  <c r="I9" i="3"/>
  <c r="C9" i="3"/>
  <c r="B9" i="3"/>
  <c r="C8" i="3"/>
  <c r="B8" i="3"/>
  <c r="B2" i="3"/>
  <c r="L127" i="2"/>
  <c r="K127" i="2"/>
  <c r="L125" i="2"/>
  <c r="K125" i="2"/>
  <c r="L124" i="2"/>
  <c r="K124" i="2"/>
  <c r="L118" i="2"/>
  <c r="K118" i="2"/>
  <c r="L117" i="2"/>
  <c r="K117" i="2"/>
  <c r="L115" i="2"/>
  <c r="K115" i="2"/>
  <c r="L114" i="2"/>
  <c r="K114" i="2"/>
  <c r="D113" i="2"/>
  <c r="L111" i="2"/>
  <c r="K111" i="2"/>
  <c r="L110" i="2"/>
  <c r="K110" i="2"/>
  <c r="L108" i="2"/>
  <c r="K108" i="2"/>
  <c r="L107" i="2"/>
  <c r="K107" i="2"/>
  <c r="L104" i="2"/>
  <c r="K104" i="2"/>
  <c r="L103" i="2"/>
  <c r="K103" i="2"/>
  <c r="L97" i="2"/>
  <c r="K97" i="2"/>
  <c r="L96" i="2"/>
  <c r="K96" i="2"/>
  <c r="L93" i="2"/>
  <c r="K93" i="2"/>
  <c r="L92" i="2"/>
  <c r="K92" i="2"/>
  <c r="L86" i="2"/>
  <c r="K86" i="2"/>
  <c r="L85" i="2"/>
  <c r="K85" i="2"/>
  <c r="L77" i="2"/>
  <c r="K77" i="2"/>
  <c r="L76" i="2"/>
  <c r="K76" i="2"/>
  <c r="L74" i="2"/>
  <c r="K74" i="2"/>
  <c r="L73" i="2"/>
  <c r="K73" i="2"/>
  <c r="L71" i="2"/>
  <c r="K71" i="2"/>
  <c r="L70" i="2"/>
  <c r="K70" i="2"/>
  <c r="L67" i="2"/>
  <c r="K67" i="2"/>
  <c r="L66" i="2"/>
  <c r="K66" i="2"/>
  <c r="L62" i="2"/>
  <c r="K62" i="2"/>
  <c r="L61" i="2"/>
  <c r="K61" i="2"/>
  <c r="L55" i="2"/>
  <c r="K55" i="2"/>
  <c r="L54" i="2"/>
  <c r="K54" i="2"/>
  <c r="G54" i="2"/>
  <c r="L48" i="2"/>
  <c r="K48" i="2"/>
  <c r="L47" i="2"/>
  <c r="K47" i="2"/>
  <c r="L41" i="2"/>
  <c r="K41" i="2"/>
  <c r="L40" i="2"/>
  <c r="K40" i="2"/>
  <c r="L36" i="2"/>
  <c r="K36" i="2"/>
  <c r="L35" i="2"/>
  <c r="K35" i="2"/>
  <c r="L27" i="2"/>
  <c r="K27" i="2"/>
  <c r="L26" i="2"/>
  <c r="K26" i="2"/>
  <c r="L16" i="2"/>
  <c r="K16" i="2"/>
  <c r="L15" i="2"/>
  <c r="K15" i="2"/>
  <c r="A15" i="2"/>
  <c r="L11" i="2"/>
  <c r="K11" i="2"/>
  <c r="L10" i="2"/>
  <c r="K10" i="2"/>
  <c r="A10" i="2"/>
  <c r="D31" i="1"/>
  <c r="D29" i="1"/>
  <c r="D28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B2" i="1"/>
  <c r="F5" i="5" l="1"/>
  <c r="H1374" i="4"/>
  <c r="K95" i="3"/>
  <c r="D28" i="2" s="1"/>
  <c r="K136" i="3"/>
  <c r="D38" i="2" s="1"/>
  <c r="K147" i="3"/>
  <c r="D42" i="2" s="1"/>
  <c r="K22" i="3"/>
  <c r="D8" i="2" s="1"/>
  <c r="K358" i="3"/>
  <c r="D102" i="2" s="1"/>
  <c r="K102" i="2" s="1"/>
  <c r="K43" i="3"/>
  <c r="D14" i="2" s="1"/>
  <c r="K14" i="2" s="1"/>
  <c r="K54" i="3"/>
  <c r="D18" i="2" s="1"/>
  <c r="K115" i="3"/>
  <c r="D32" i="2" s="1"/>
  <c r="J8" i="6"/>
  <c r="F1452" i="4" s="1"/>
  <c r="H1452" i="4" s="1"/>
  <c r="F1468" i="4"/>
  <c r="H1468" i="4" s="1"/>
  <c r="F612" i="4"/>
  <c r="H612" i="4" s="1"/>
  <c r="F289" i="4"/>
  <c r="H289" i="4" s="1"/>
  <c r="J10" i="6"/>
  <c r="F1340" i="4" s="1"/>
  <c r="H1340" i="4" s="1"/>
  <c r="F455" i="4"/>
  <c r="H455" i="4" s="1"/>
  <c r="F803" i="4"/>
  <c r="H803" i="4" s="1"/>
  <c r="H801" i="4" s="1"/>
  <c r="E60" i="2" s="1"/>
  <c r="F1190" i="4"/>
  <c r="H1190" i="4" s="1"/>
  <c r="H1187" i="4" s="1"/>
  <c r="E88" i="2" s="1"/>
  <c r="F173" i="4"/>
  <c r="H173" i="4" s="1"/>
  <c r="F378" i="4"/>
  <c r="H378" i="4" s="1"/>
  <c r="F130" i="4"/>
  <c r="H130" i="4" s="1"/>
  <c r="F1653" i="4"/>
  <c r="H1653" i="4" s="1"/>
  <c r="F766" i="4"/>
  <c r="H766" i="4" s="1"/>
  <c r="F785" i="4"/>
  <c r="H785" i="4" s="1"/>
  <c r="H783" i="4" s="1"/>
  <c r="E59" i="2" s="1"/>
  <c r="F244" i="4"/>
  <c r="H244" i="4" s="1"/>
  <c r="F268" i="4"/>
  <c r="H268" i="4" s="1"/>
  <c r="F591" i="4"/>
  <c r="H591" i="4" s="1"/>
  <c r="F191" i="4"/>
  <c r="H191" i="4" s="1"/>
  <c r="F293" i="4"/>
  <c r="H293" i="4" s="1"/>
  <c r="F318" i="4"/>
  <c r="H318" i="4" s="1"/>
  <c r="F457" i="4"/>
  <c r="H457" i="4" s="1"/>
  <c r="F476" i="4"/>
  <c r="H476" i="4" s="1"/>
  <c r="F710" i="4"/>
  <c r="H710" i="4" s="1"/>
  <c r="F220" i="4"/>
  <c r="H220" i="4" s="1"/>
  <c r="F1536" i="4"/>
  <c r="H1536" i="4" s="1"/>
  <c r="F196" i="4"/>
  <c r="H196" i="4" s="1"/>
  <c r="F316" i="4"/>
  <c r="H316" i="4" s="1"/>
  <c r="F516" i="4"/>
  <c r="H516" i="4" s="1"/>
  <c r="F475" i="4"/>
  <c r="H475" i="4" s="1"/>
  <c r="F670" i="4"/>
  <c r="H670" i="4" s="1"/>
  <c r="F729" i="4"/>
  <c r="H729" i="4" s="1"/>
  <c r="H726" i="4" s="1"/>
  <c r="E56" i="2" s="1"/>
  <c r="F767" i="4"/>
  <c r="H767" i="4" s="1"/>
  <c r="F198" i="4"/>
  <c r="H198" i="4" s="1"/>
  <c r="F398" i="4"/>
  <c r="H398" i="4" s="1"/>
  <c r="F454" i="4"/>
  <c r="H454" i="4" s="1"/>
  <c r="F338" i="4"/>
  <c r="H338" i="4" s="1"/>
  <c r="F496" i="4"/>
  <c r="H496" i="4" s="1"/>
  <c r="F880" i="4"/>
  <c r="H880" i="4" s="1"/>
  <c r="F1556" i="4"/>
  <c r="H1556" i="4" s="1"/>
  <c r="F337" i="4"/>
  <c r="H337" i="4" s="1"/>
  <c r="F151" i="4"/>
  <c r="H151" i="4" s="1"/>
  <c r="F357" i="4"/>
  <c r="H357" i="4" s="1"/>
  <c r="F515" i="4"/>
  <c r="H515" i="4" s="1"/>
  <c r="F824" i="4"/>
  <c r="H824" i="4" s="1"/>
  <c r="F843" i="4"/>
  <c r="H843" i="4" s="1"/>
  <c r="F418" i="4"/>
  <c r="H418" i="4" s="1"/>
  <c r="F534" i="4"/>
  <c r="H534" i="4" s="1"/>
  <c r="F553" i="4"/>
  <c r="H553" i="4" s="1"/>
  <c r="F572" i="4"/>
  <c r="H572" i="4" s="1"/>
  <c r="F1470" i="4"/>
  <c r="H1470" i="4" s="1"/>
  <c r="K74" i="3"/>
  <c r="D22" i="2" s="1"/>
  <c r="K17" i="3"/>
  <c r="D7" i="2" s="1"/>
  <c r="K7" i="2" s="1"/>
  <c r="K49" i="3"/>
  <c r="D17" i="2" s="1"/>
  <c r="K100" i="3"/>
  <c r="D29" i="2" s="1"/>
  <c r="K141" i="3"/>
  <c r="D39" i="2" s="1"/>
  <c r="K167" i="3"/>
  <c r="D46" i="2" s="1"/>
  <c r="K173" i="3"/>
  <c r="D49" i="2" s="1"/>
  <c r="K193" i="3"/>
  <c r="D53" i="2" s="1"/>
  <c r="K199" i="3"/>
  <c r="D56" i="2" s="1"/>
  <c r="K219" i="3"/>
  <c r="D60" i="2" s="1"/>
  <c r="K225" i="3"/>
  <c r="D63" i="2" s="1"/>
  <c r="K280" i="3"/>
  <c r="D81" i="2" s="1"/>
  <c r="K306" i="3"/>
  <c r="D88" i="2" s="1"/>
  <c r="K332" i="3"/>
  <c r="D95" i="2" s="1"/>
  <c r="K338" i="3"/>
  <c r="D98" i="2" s="1"/>
  <c r="K364" i="3"/>
  <c r="D105" i="2" s="1"/>
  <c r="K407" i="3"/>
  <c r="D121" i="2" s="1"/>
  <c r="K38" i="3"/>
  <c r="D13" i="2" s="1"/>
  <c r="K13" i="2" s="1"/>
  <c r="K64" i="3"/>
  <c r="D20" i="2" s="1"/>
  <c r="K69" i="3"/>
  <c r="D21" i="2" s="1"/>
  <c r="K89" i="3"/>
  <c r="D25" i="2" s="1"/>
  <c r="K110" i="3"/>
  <c r="D31" i="2" s="1"/>
  <c r="K162" i="3"/>
  <c r="D45" i="2" s="1"/>
  <c r="K188" i="3"/>
  <c r="D52" i="2" s="1"/>
  <c r="K214" i="3"/>
  <c r="D59" i="2" s="1"/>
  <c r="K246" i="3"/>
  <c r="D69" i="2" s="1"/>
  <c r="K253" i="3"/>
  <c r="D72" i="2" s="1"/>
  <c r="K275" i="3"/>
  <c r="D80" i="2" s="1"/>
  <c r="K295" i="3"/>
  <c r="D84" i="2" s="1"/>
  <c r="K301" i="3"/>
  <c r="D87" i="2" s="1"/>
  <c r="K321" i="3"/>
  <c r="D91" i="2" s="1"/>
  <c r="K327" i="3"/>
  <c r="D94" i="2" s="1"/>
  <c r="K353" i="3"/>
  <c r="D101" i="2" s="1"/>
  <c r="K402" i="3"/>
  <c r="D120" i="2" s="1"/>
  <c r="K84" i="3"/>
  <c r="D24" i="2" s="1"/>
  <c r="K27" i="3"/>
  <c r="D9" i="2" s="1"/>
  <c r="K59" i="3"/>
  <c r="D19" i="2" s="1"/>
  <c r="K131" i="3"/>
  <c r="D37" i="2" s="1"/>
  <c r="K157" i="3"/>
  <c r="D44" i="2" s="1"/>
  <c r="K183" i="3"/>
  <c r="D51" i="2" s="1"/>
  <c r="K209" i="3"/>
  <c r="D58" i="2" s="1"/>
  <c r="K235" i="3"/>
  <c r="D65" i="2" s="1"/>
  <c r="K241" i="3"/>
  <c r="D68" i="2" s="1"/>
  <c r="K270" i="3"/>
  <c r="D79" i="2" s="1"/>
  <c r="K290" i="3"/>
  <c r="D83" i="2" s="1"/>
  <c r="K316" i="3"/>
  <c r="D90" i="2" s="1"/>
  <c r="K348" i="3"/>
  <c r="D100" i="2" s="1"/>
  <c r="K385" i="3"/>
  <c r="K391" i="3"/>
  <c r="D116" i="2" s="1"/>
  <c r="K397" i="3"/>
  <c r="D119" i="2" s="1"/>
  <c r="K417" i="3"/>
  <c r="D123" i="2" s="1"/>
  <c r="K423" i="3"/>
  <c r="D126" i="2" s="1"/>
  <c r="K126" i="2" s="1"/>
  <c r="F1493" i="4"/>
  <c r="H1493" i="4" s="1"/>
  <c r="H1490" i="4" s="1"/>
  <c r="K33" i="3"/>
  <c r="D12" i="2" s="1"/>
  <c r="K12" i="2" s="1"/>
  <c r="K105" i="3"/>
  <c r="D30" i="2" s="1"/>
  <c r="K125" i="3"/>
  <c r="D34" i="2" s="1"/>
  <c r="H1375" i="4"/>
  <c r="K79" i="3"/>
  <c r="D23" i="2" s="1"/>
  <c r="K120" i="3"/>
  <c r="D33" i="2" s="1"/>
  <c r="K152" i="3"/>
  <c r="D43" i="2" s="1"/>
  <c r="K178" i="3"/>
  <c r="D50" i="2" s="1"/>
  <c r="K204" i="3"/>
  <c r="D57" i="2" s="1"/>
  <c r="K230" i="3"/>
  <c r="D64" i="2" s="1"/>
  <c r="K265" i="3"/>
  <c r="D78" i="2" s="1"/>
  <c r="K285" i="3"/>
  <c r="D82" i="2" s="1"/>
  <c r="K311" i="3"/>
  <c r="D89" i="2" s="1"/>
  <c r="K343" i="3"/>
  <c r="D99" i="2" s="1"/>
  <c r="K369" i="3"/>
  <c r="D106" i="2" s="1"/>
  <c r="K106" i="2" s="1"/>
  <c r="K375" i="3"/>
  <c r="D109" i="2" s="1"/>
  <c r="K380" i="3"/>
  <c r="D112" i="2" s="1"/>
  <c r="K412" i="3"/>
  <c r="D122" i="2" s="1"/>
  <c r="F650" i="4"/>
  <c r="H650" i="4" s="1"/>
  <c r="F669" i="4"/>
  <c r="H669" i="4" s="1"/>
  <c r="F1652" i="4"/>
  <c r="H1652" i="4" s="1"/>
  <c r="F193" i="4"/>
  <c r="H193" i="4" s="1"/>
  <c r="F240" i="4"/>
  <c r="H240" i="4" s="1"/>
  <c r="F216" i="4"/>
  <c r="H216" i="4" s="1"/>
  <c r="F590" i="4"/>
  <c r="H590" i="4" s="1"/>
  <c r="F170" i="4"/>
  <c r="H170" i="4" s="1"/>
  <c r="F1471" i="4"/>
  <c r="H1471" i="4" s="1"/>
  <c r="F312" i="4"/>
  <c r="H312" i="4" s="1"/>
  <c r="F336" i="4"/>
  <c r="H336" i="4" s="1"/>
  <c r="F195" i="4"/>
  <c r="H195" i="4" s="1"/>
  <c r="F150" i="4"/>
  <c r="H150" i="4" s="1"/>
  <c r="F148" i="4"/>
  <c r="H148" i="4" s="1"/>
  <c r="H979" i="4"/>
  <c r="E78" i="2" s="1"/>
  <c r="F533" i="4"/>
  <c r="H533" i="4" s="1"/>
  <c r="F879" i="4"/>
  <c r="H879" i="4" s="1"/>
  <c r="F611" i="4"/>
  <c r="H611" i="4" s="1"/>
  <c r="F571" i="4"/>
  <c r="H571" i="4" s="1"/>
  <c r="F668" i="4"/>
  <c r="H668" i="4" s="1"/>
  <c r="F630" i="4"/>
  <c r="H630" i="4" s="1"/>
  <c r="F688" i="4"/>
  <c r="H688" i="4" s="1"/>
  <c r="F746" i="4"/>
  <c r="H746" i="4" s="1"/>
  <c r="F649" i="4"/>
  <c r="H649" i="4" s="1"/>
  <c r="F748" i="4"/>
  <c r="H748" i="4" s="1"/>
  <c r="F651" i="4"/>
  <c r="H651" i="4" s="1"/>
  <c r="F61" i="4"/>
  <c r="H61" i="4" s="1"/>
  <c r="H60" i="4" s="1"/>
  <c r="E9" i="2" s="1"/>
  <c r="F128" i="4"/>
  <c r="H128" i="4" s="1"/>
  <c r="F149" i="4"/>
  <c r="H149" i="4" s="1"/>
  <c r="F169" i="4"/>
  <c r="H169" i="4" s="1"/>
  <c r="F172" i="4"/>
  <c r="H172" i="4" s="1"/>
  <c r="F192" i="4"/>
  <c r="H192" i="4" s="1"/>
  <c r="F194" i="4"/>
  <c r="H194" i="4" s="1"/>
  <c r="F218" i="4"/>
  <c r="H218" i="4" s="1"/>
  <c r="F267" i="4"/>
  <c r="H267" i="4" s="1"/>
  <c r="F269" i="4"/>
  <c r="H269" i="4" s="1"/>
  <c r="F288" i="4"/>
  <c r="H288" i="4" s="1"/>
  <c r="F315" i="4"/>
  <c r="H315" i="4" s="1"/>
  <c r="F335" i="4"/>
  <c r="H335" i="4" s="1"/>
  <c r="F376" i="4"/>
  <c r="H376" i="4" s="1"/>
  <c r="F474" i="4"/>
  <c r="H474" i="4" s="1"/>
  <c r="F552" i="4"/>
  <c r="H552" i="4" s="1"/>
  <c r="F610" i="4"/>
  <c r="H610" i="4" s="1"/>
  <c r="F631" i="4"/>
  <c r="H631" i="4" s="1"/>
  <c r="F690" i="4"/>
  <c r="H690" i="4" s="1"/>
  <c r="F747" i="4"/>
  <c r="H747" i="4" s="1"/>
  <c r="F823" i="4"/>
  <c r="H823" i="4" s="1"/>
  <c r="F1557" i="4"/>
  <c r="H1557" i="4" s="1"/>
  <c r="F1593" i="4"/>
  <c r="H1593" i="4" s="1"/>
  <c r="H1055" i="4"/>
  <c r="E81" i="2" s="1"/>
  <c r="H1330" i="4"/>
  <c r="E95" i="2" s="1"/>
  <c r="K95" i="2" s="1"/>
  <c r="H1431" i="4"/>
  <c r="E101" i="2" s="1"/>
  <c r="J9" i="6"/>
  <c r="J7" i="6"/>
  <c r="K12" i="3"/>
  <c r="D6" i="2" s="1"/>
  <c r="H1610" i="4"/>
  <c r="E120" i="2" s="1"/>
  <c r="H1110" i="4"/>
  <c r="E83" i="2" s="1"/>
  <c r="H1412" i="4"/>
  <c r="E100" i="2" s="1"/>
  <c r="H1670" i="4"/>
  <c r="E123" i="2" s="1"/>
  <c r="H1031" i="4"/>
  <c r="E80" i="2" s="1"/>
  <c r="H1514" i="4"/>
  <c r="E109" i="2" s="1"/>
  <c r="H1274" i="4"/>
  <c r="E91" i="2" s="1"/>
  <c r="H1376" i="4"/>
  <c r="H958" i="4"/>
  <c r="E75" i="2" s="1"/>
  <c r="K75" i="2" s="1"/>
  <c r="E8" i="2"/>
  <c r="H1251" i="4"/>
  <c r="E90" i="2" s="1"/>
  <c r="H1147" i="4"/>
  <c r="E87" i="2" s="1"/>
  <c r="E33" i="2"/>
  <c r="E116" i="2"/>
  <c r="H1079" i="4"/>
  <c r="E82" i="2" s="1"/>
  <c r="H1298" i="4"/>
  <c r="E94" i="2" s="1"/>
  <c r="H1002" i="4"/>
  <c r="E79" i="2" s="1"/>
  <c r="H1129" i="4"/>
  <c r="E84" i="2" s="1"/>
  <c r="H1207" i="4"/>
  <c r="E89" i="2" s="1"/>
  <c r="E6" i="2"/>
  <c r="F358" i="4"/>
  <c r="H358" i="4" s="1"/>
  <c r="F708" i="4"/>
  <c r="H708" i="4" s="1"/>
  <c r="F1469" i="4"/>
  <c r="H1469" i="4" s="1"/>
  <c r="F1535" i="4"/>
  <c r="H1535" i="4" s="1"/>
  <c r="F168" i="4"/>
  <c r="H168" i="4" s="1"/>
  <c r="F263" i="4"/>
  <c r="H263" i="4" s="1"/>
  <c r="F265" i="4"/>
  <c r="H265" i="4" s="1"/>
  <c r="F290" i="4"/>
  <c r="H290" i="4" s="1"/>
  <c r="F317" i="4"/>
  <c r="H317" i="4" s="1"/>
  <c r="H897" i="4"/>
  <c r="E69" i="2" s="1"/>
  <c r="F174" i="4"/>
  <c r="H174" i="4" s="1"/>
  <c r="F245" i="4"/>
  <c r="H245" i="4" s="1"/>
  <c r="F377" i="4"/>
  <c r="H377" i="4" s="1"/>
  <c r="F147" i="4"/>
  <c r="H147" i="4" s="1"/>
  <c r="F217" i="4"/>
  <c r="H217" i="4" s="1"/>
  <c r="F495" i="4"/>
  <c r="H495" i="4" s="1"/>
  <c r="F804" i="4"/>
  <c r="H804" i="4" s="1"/>
  <c r="H921" i="4"/>
  <c r="F197" i="4"/>
  <c r="H197" i="4" s="1"/>
  <c r="F239" i="4"/>
  <c r="H239" i="4" s="1"/>
  <c r="F241" i="4"/>
  <c r="H241" i="4" s="1"/>
  <c r="F311" i="4"/>
  <c r="H311" i="4" s="1"/>
  <c r="F417" i="4"/>
  <c r="H417" i="4" s="1"/>
  <c r="F1632" i="4"/>
  <c r="H1632" i="4" s="1"/>
  <c r="H1630" i="4" s="1"/>
  <c r="F1592" i="4"/>
  <c r="H1592" i="4" s="1"/>
  <c r="F171" i="4"/>
  <c r="H171" i="4" s="1"/>
  <c r="F242" i="4"/>
  <c r="H242" i="4" s="1"/>
  <c r="F356" i="4"/>
  <c r="H356" i="4" s="1"/>
  <c r="F570" i="4"/>
  <c r="H570" i="4" s="1"/>
  <c r="F842" i="4"/>
  <c r="H842" i="4" s="1"/>
  <c r="F129" i="4"/>
  <c r="H129" i="4" s="1"/>
  <c r="F416" i="4"/>
  <c r="H416" i="4" s="1"/>
  <c r="F589" i="4"/>
  <c r="H589" i="4" s="1"/>
  <c r="F861" i="4"/>
  <c r="H861" i="4" s="1"/>
  <c r="H859" i="4" s="1"/>
  <c r="E65" i="2" s="1"/>
  <c r="F314" i="4"/>
  <c r="H314" i="4" s="1"/>
  <c r="F453" i="4"/>
  <c r="H453" i="4" s="1"/>
  <c r="F551" i="4"/>
  <c r="H551" i="4" s="1"/>
  <c r="F396" i="4"/>
  <c r="H396" i="4" s="1"/>
  <c r="F494" i="4"/>
  <c r="H494" i="4" s="1"/>
  <c r="H965" i="4"/>
  <c r="F75" i="2" s="1"/>
  <c r="L75" i="2" s="1"/>
  <c r="H1392" i="4"/>
  <c r="K84" i="2" l="1"/>
  <c r="K8" i="2"/>
  <c r="K101" i="2"/>
  <c r="K81" i="2"/>
  <c r="K65" i="2"/>
  <c r="K69" i="2"/>
  <c r="K6" i="2"/>
  <c r="K82" i="2"/>
  <c r="K89" i="2"/>
  <c r="K90" i="2"/>
  <c r="F713" i="4"/>
  <c r="H713" i="4" s="1"/>
  <c r="F1542" i="4"/>
  <c r="H1542" i="4" s="1"/>
  <c r="F1066" i="4"/>
  <c r="H1066" i="4" s="1"/>
  <c r="F751" i="4"/>
  <c r="H751" i="4" s="1"/>
  <c r="F770" i="4"/>
  <c r="H770" i="4" s="1"/>
  <c r="F846" i="4"/>
  <c r="H846" i="4" s="1"/>
  <c r="K109" i="2"/>
  <c r="K56" i="2"/>
  <c r="K60" i="2"/>
  <c r="K120" i="2"/>
  <c r="K83" i="2"/>
  <c r="K33" i="2"/>
  <c r="K87" i="2"/>
  <c r="F1097" i="4"/>
  <c r="H1097" i="4" s="1"/>
  <c r="F1174" i="4"/>
  <c r="H1174" i="4" s="1"/>
  <c r="F884" i="4"/>
  <c r="H884" i="4" s="1"/>
  <c r="F1521" i="4"/>
  <c r="H1521" i="4" s="1"/>
  <c r="F1194" i="4"/>
  <c r="H1194" i="4" s="1"/>
  <c r="F1541" i="4"/>
  <c r="H1541" i="4" s="1"/>
  <c r="F1597" i="4"/>
  <c r="H1597" i="4" s="1"/>
  <c r="F1617" i="4"/>
  <c r="H1617" i="4" s="1"/>
  <c r="F1637" i="4"/>
  <c r="H1637" i="4" s="1"/>
  <c r="F114" i="4"/>
  <c r="H114" i="4" s="1"/>
  <c r="F1676" i="4"/>
  <c r="H1676" i="4" s="1"/>
  <c r="F154" i="4"/>
  <c r="H154" i="4" s="1"/>
  <c r="F13" i="4"/>
  <c r="H13" i="4" s="1"/>
  <c r="F499" i="4"/>
  <c r="H499" i="4" s="1"/>
  <c r="F321" i="4"/>
  <c r="H321" i="4" s="1"/>
  <c r="F537" i="4"/>
  <c r="H537" i="4" s="1"/>
  <c r="F342" i="4"/>
  <c r="H342" i="4" s="1"/>
  <c r="F635" i="4"/>
  <c r="H635" i="4" s="1"/>
  <c r="F422" i="4"/>
  <c r="H422" i="4" s="1"/>
  <c r="K88" i="2"/>
  <c r="K79" i="2"/>
  <c r="K80" i="2"/>
  <c r="F439" i="4"/>
  <c r="H439" i="4" s="1"/>
  <c r="K9" i="2"/>
  <c r="K78" i="2"/>
  <c r="K94" i="2"/>
  <c r="K59" i="2"/>
  <c r="F1501" i="4"/>
  <c r="H1501" i="4" s="1"/>
  <c r="F47" i="4"/>
  <c r="H47" i="4" s="1"/>
  <c r="F556" i="4"/>
  <c r="H556" i="4" s="1"/>
  <c r="F1134" i="4"/>
  <c r="H1134" i="4" s="1"/>
  <c r="F1657" i="4"/>
  <c r="H1657" i="4" s="1"/>
  <c r="F382" i="4"/>
  <c r="H382" i="4" s="1"/>
  <c r="F808" i="4"/>
  <c r="H808" i="4" s="1"/>
  <c r="F1561" i="4"/>
  <c r="H1561" i="4" s="1"/>
  <c r="F945" i="4"/>
  <c r="H945" i="4" s="1"/>
  <c r="F1339" i="4"/>
  <c r="H1339" i="4" s="1"/>
  <c r="H1338" i="4" s="1"/>
  <c r="F1018" i="4"/>
  <c r="H1018" i="4" s="1"/>
  <c r="F519" i="4"/>
  <c r="H519" i="4" s="1"/>
  <c r="F1379" i="4"/>
  <c r="H1379" i="4" s="1"/>
  <c r="F97" i="4"/>
  <c r="H97" i="4" s="1"/>
  <c r="F596" i="4"/>
  <c r="H596" i="4" s="1"/>
  <c r="F1116" i="4"/>
  <c r="H1116" i="4" s="1"/>
  <c r="F1317" i="4"/>
  <c r="H1317" i="4" s="1"/>
  <c r="F80" i="4"/>
  <c r="H80" i="4" s="1"/>
  <c r="F362" i="4"/>
  <c r="H362" i="4" s="1"/>
  <c r="F865" i="4"/>
  <c r="H865" i="4" s="1"/>
  <c r="F1399" i="4"/>
  <c r="H1399" i="4" s="1"/>
  <c r="F133" i="4"/>
  <c r="H133" i="4" s="1"/>
  <c r="F616" i="4"/>
  <c r="H616" i="4" s="1"/>
  <c r="F1238" i="4"/>
  <c r="H1238" i="4" s="1"/>
  <c r="F201" i="4"/>
  <c r="H201" i="4" s="1"/>
  <c r="F249" i="4"/>
  <c r="H249" i="4" s="1"/>
  <c r="F827" i="4"/>
  <c r="H827" i="4" s="1"/>
  <c r="F402" i="4"/>
  <c r="H402" i="4" s="1"/>
  <c r="F908" i="4"/>
  <c r="H908" i="4" s="1"/>
  <c r="F1418" i="4"/>
  <c r="H1418" i="4" s="1"/>
  <c r="F177" i="4"/>
  <c r="H177" i="4" s="1"/>
  <c r="F654" i="4"/>
  <c r="H654" i="4" s="1"/>
  <c r="F1261" i="4"/>
  <c r="H1261" i="4" s="1"/>
  <c r="F30" i="4"/>
  <c r="H30" i="4" s="1"/>
  <c r="F575" i="4"/>
  <c r="H575" i="4" s="1"/>
  <c r="F460" i="4"/>
  <c r="H460" i="4" s="1"/>
  <c r="F989" i="4"/>
  <c r="H989" i="4" s="1"/>
  <c r="F1436" i="4"/>
  <c r="H1436" i="4" s="1"/>
  <c r="F225" i="4"/>
  <c r="H225" i="4" s="1"/>
  <c r="F673" i="4"/>
  <c r="H673" i="4" s="1"/>
  <c r="F1285" i="4"/>
  <c r="H1285" i="4" s="1"/>
  <c r="F732" i="4"/>
  <c r="H732" i="4" s="1"/>
  <c r="F788" i="4"/>
  <c r="H788" i="4" s="1"/>
  <c r="F273" i="4"/>
  <c r="H273" i="4" s="1"/>
  <c r="F480" i="4"/>
  <c r="H480" i="4" s="1"/>
  <c r="F1042" i="4"/>
  <c r="H1042" i="4" s="1"/>
  <c r="F1477" i="4"/>
  <c r="H1477" i="4" s="1"/>
  <c r="F106" i="2" s="1"/>
  <c r="L106" i="2" s="1"/>
  <c r="F297" i="4"/>
  <c r="H297" i="4" s="1"/>
  <c r="F693" i="4"/>
  <c r="H693" i="4" s="1"/>
  <c r="F14" i="4"/>
  <c r="H14" i="4" s="1"/>
  <c r="F520" i="4"/>
  <c r="H520" i="4" s="1"/>
  <c r="F885" i="4"/>
  <c r="H885" i="4" s="1"/>
  <c r="F440" i="4"/>
  <c r="H440" i="4" s="1"/>
  <c r="F1019" i="4"/>
  <c r="H1019" i="4" s="1"/>
  <c r="F1562" i="4"/>
  <c r="H1562" i="4" s="1"/>
  <c r="F1522" i="4"/>
  <c r="H1522" i="4" s="1"/>
  <c r="F363" i="4"/>
  <c r="H363" i="4" s="1"/>
  <c r="F403" i="4"/>
  <c r="H403" i="4" s="1"/>
  <c r="F1478" i="4"/>
  <c r="H1478" i="4" s="1"/>
  <c r="H821" i="4"/>
  <c r="E63" i="2" s="1"/>
  <c r="K63" i="2" s="1"/>
  <c r="H1650" i="4"/>
  <c r="E122" i="2" s="1"/>
  <c r="K122" i="2" s="1"/>
  <c r="F866" i="4"/>
  <c r="H866" i="4" s="1"/>
  <c r="F909" i="4"/>
  <c r="H909" i="4" s="1"/>
  <c r="H840" i="4"/>
  <c r="E64" i="2" s="1"/>
  <c r="K64" i="2" s="1"/>
  <c r="H1534" i="4"/>
  <c r="E112" i="2" s="1"/>
  <c r="K112" i="2" s="1"/>
  <c r="H532" i="4"/>
  <c r="E42" i="2" s="1"/>
  <c r="K42" i="2" s="1"/>
  <c r="H473" i="4"/>
  <c r="E37" i="2" s="1"/>
  <c r="K37" i="2" s="1"/>
  <c r="H707" i="4"/>
  <c r="E53" i="2" s="1"/>
  <c r="K53" i="2" s="1"/>
  <c r="H1590" i="4"/>
  <c r="E119" i="2" s="1"/>
  <c r="F1578" i="4"/>
  <c r="H1578" i="4" s="1"/>
  <c r="H1577" i="4" s="1"/>
  <c r="F990" i="4"/>
  <c r="H990" i="4" s="1"/>
  <c r="F1043" i="4"/>
  <c r="H1043" i="4" s="1"/>
  <c r="F1067" i="4"/>
  <c r="H1067" i="4" s="1"/>
  <c r="F1380" i="4"/>
  <c r="H1380" i="4" s="1"/>
  <c r="F31" i="4"/>
  <c r="H31" i="4" s="1"/>
  <c r="F1117" i="4"/>
  <c r="H1117" i="4" s="1"/>
  <c r="F946" i="4"/>
  <c r="H946" i="4" s="1"/>
  <c r="F1638" i="4"/>
  <c r="H1638" i="4" s="1"/>
  <c r="F48" i="4"/>
  <c r="H48" i="4" s="1"/>
  <c r="F1658" i="4"/>
  <c r="H1658" i="4" s="1"/>
  <c r="F655" i="4"/>
  <c r="H655" i="4" s="1"/>
  <c r="F98" i="4"/>
  <c r="H98" i="4" s="1"/>
  <c r="F1677" i="4"/>
  <c r="H1677" i="4" s="1"/>
  <c r="F115" i="4"/>
  <c r="H115" i="4" s="1"/>
  <c r="F557" i="4"/>
  <c r="H557" i="4" s="1"/>
  <c r="F1693" i="4"/>
  <c r="H1693" i="4" s="1"/>
  <c r="H1692" i="4" s="1"/>
  <c r="F126" i="2" s="1"/>
  <c r="L126" i="2" s="1"/>
  <c r="F298" i="4"/>
  <c r="H298" i="4" s="1"/>
  <c r="F694" i="4"/>
  <c r="H694" i="4" s="1"/>
  <c r="F155" i="4"/>
  <c r="H155" i="4" s="1"/>
  <c r="F1135" i="4"/>
  <c r="H1135" i="4" s="1"/>
  <c r="F752" i="4"/>
  <c r="H752" i="4" s="1"/>
  <c r="F178" i="4"/>
  <c r="H178" i="4" s="1"/>
  <c r="F714" i="4"/>
  <c r="H714" i="4" s="1"/>
  <c r="F343" i="4"/>
  <c r="H343" i="4" s="1"/>
  <c r="F771" i="4"/>
  <c r="H771" i="4" s="1"/>
  <c r="F1437" i="4"/>
  <c r="H1437" i="4" s="1"/>
  <c r="F226" i="4"/>
  <c r="H226" i="4" s="1"/>
  <c r="F733" i="4"/>
  <c r="H733" i="4" s="1"/>
  <c r="F1195" i="4"/>
  <c r="H1195" i="4" s="1"/>
  <c r="F1598" i="4"/>
  <c r="H1598" i="4" s="1"/>
  <c r="F597" i="4"/>
  <c r="H597" i="4" s="1"/>
  <c r="F617" i="4"/>
  <c r="H617" i="4" s="1"/>
  <c r="F134" i="4"/>
  <c r="H134" i="4" s="1"/>
  <c r="F674" i="4"/>
  <c r="H674" i="4" s="1"/>
  <c r="F1318" i="4"/>
  <c r="H1318" i="4" s="1"/>
  <c r="F576" i="4"/>
  <c r="H576" i="4" s="1"/>
  <c r="F461" i="4"/>
  <c r="H461" i="4" s="1"/>
  <c r="F64" i="4"/>
  <c r="H64" i="4" s="1"/>
  <c r="H63" i="4" s="1"/>
  <c r="F9" i="2" s="1"/>
  <c r="L9" i="2" s="1"/>
  <c r="F1239" i="4"/>
  <c r="H1239" i="4" s="1"/>
  <c r="F481" i="4"/>
  <c r="H481" i="4" s="1"/>
  <c r="F1618" i="4"/>
  <c r="H1618" i="4" s="1"/>
  <c r="F81" i="4"/>
  <c r="H81" i="4" s="1"/>
  <c r="F1262" i="4"/>
  <c r="H1262" i="4" s="1"/>
  <c r="F500" i="4"/>
  <c r="H500" i="4" s="1"/>
  <c r="F1286" i="4"/>
  <c r="H1286" i="4" s="1"/>
  <c r="F538" i="4"/>
  <c r="H538" i="4" s="1"/>
  <c r="F202" i="4"/>
  <c r="H202" i="4" s="1"/>
  <c r="F1098" i="4"/>
  <c r="H1098" i="4" s="1"/>
  <c r="F1400" i="4"/>
  <c r="H1400" i="4" s="1"/>
  <c r="F636" i="4"/>
  <c r="H636" i="4" s="1"/>
  <c r="F322" i="4"/>
  <c r="H322" i="4" s="1"/>
  <c r="F1419" i="4"/>
  <c r="H1419" i="4" s="1"/>
  <c r="F1175" i="4"/>
  <c r="H1175" i="4" s="1"/>
  <c r="F383" i="4"/>
  <c r="H383" i="4" s="1"/>
  <c r="F809" i="4"/>
  <c r="H809" i="4" s="1"/>
  <c r="F1453" i="4"/>
  <c r="H1453" i="4" s="1"/>
  <c r="H1451" i="4" s="1"/>
  <c r="F250" i="4"/>
  <c r="H250" i="4" s="1"/>
  <c r="F789" i="4"/>
  <c r="H789" i="4" s="1"/>
  <c r="F423" i="4"/>
  <c r="H423" i="4" s="1"/>
  <c r="F847" i="4"/>
  <c r="H847" i="4" s="1"/>
  <c r="F1502" i="4"/>
  <c r="H1502" i="4" s="1"/>
  <c r="F274" i="4"/>
  <c r="H274" i="4" s="1"/>
  <c r="F828" i="4"/>
  <c r="H828" i="4" s="1"/>
  <c r="H146" i="4"/>
  <c r="E18" i="2" s="1"/>
  <c r="K18" i="2" s="1"/>
  <c r="H1554" i="4"/>
  <c r="E113" i="2" s="1"/>
  <c r="K113" i="2" s="1"/>
  <c r="H648" i="4"/>
  <c r="E50" i="2" s="1"/>
  <c r="K50" i="2" s="1"/>
  <c r="H745" i="4"/>
  <c r="E57" i="2" s="1"/>
  <c r="K57" i="2" s="1"/>
  <c r="H667" i="4"/>
  <c r="E51" i="2" s="1"/>
  <c r="K51" i="2" s="1"/>
  <c r="H588" i="4"/>
  <c r="E45" i="2" s="1"/>
  <c r="K45" i="2" s="1"/>
  <c r="H764" i="4"/>
  <c r="E58" i="2" s="1"/>
  <c r="K58" i="2" s="1"/>
  <c r="H286" i="4"/>
  <c r="E24" i="2" s="1"/>
  <c r="K24" i="2" s="1"/>
  <c r="H512" i="4"/>
  <c r="E39" i="2" s="1"/>
  <c r="K39" i="2" s="1"/>
  <c r="H127" i="4"/>
  <c r="E17" i="2" s="1"/>
  <c r="H878" i="4"/>
  <c r="E68" i="2" s="1"/>
  <c r="K68" i="2" s="1"/>
  <c r="H493" i="4"/>
  <c r="E38" i="2" s="1"/>
  <c r="K38" i="2" s="1"/>
  <c r="H395" i="4"/>
  <c r="E31" i="2" s="1"/>
  <c r="K31" i="2" s="1"/>
  <c r="H1352" i="4"/>
  <c r="E98" i="2" s="1"/>
  <c r="H569" i="4"/>
  <c r="E44" i="2" s="1"/>
  <c r="K44" i="2" s="1"/>
  <c r="H452" i="4"/>
  <c r="E34" i="2" s="1"/>
  <c r="K34" i="2" s="1"/>
  <c r="H1466" i="4"/>
  <c r="E105" i="2" s="1"/>
  <c r="K105" i="2" s="1"/>
  <c r="H190" i="4"/>
  <c r="E20" i="2" s="1"/>
  <c r="K20" i="2" s="1"/>
  <c r="H687" i="4"/>
  <c r="E52" i="2" s="1"/>
  <c r="K52" i="2" s="1"/>
  <c r="H214" i="4"/>
  <c r="E21" i="2" s="1"/>
  <c r="K21" i="2" s="1"/>
  <c r="H334" i="4"/>
  <c r="E28" i="2" s="1"/>
  <c r="K28" i="2" s="1"/>
  <c r="H609" i="4"/>
  <c r="E46" i="2" s="1"/>
  <c r="K46" i="2" s="1"/>
  <c r="H238" i="4"/>
  <c r="E22" i="2" s="1"/>
  <c r="H550" i="4"/>
  <c r="E43" i="2" s="1"/>
  <c r="K43" i="2" s="1"/>
  <c r="H375" i="4"/>
  <c r="E30" i="2" s="1"/>
  <c r="K30" i="2" s="1"/>
  <c r="H310" i="4"/>
  <c r="E25" i="2" s="1"/>
  <c r="K25" i="2" s="1"/>
  <c r="H262" i="4"/>
  <c r="E23" i="2" s="1"/>
  <c r="K23" i="2" s="1"/>
  <c r="H629" i="4"/>
  <c r="E49" i="2" s="1"/>
  <c r="K49" i="2" s="1"/>
  <c r="H415" i="4"/>
  <c r="E32" i="2" s="1"/>
  <c r="K32" i="2" s="1"/>
  <c r="H167" i="4"/>
  <c r="E19" i="2" s="1"/>
  <c r="E121" i="2"/>
  <c r="K121" i="2" s="1"/>
  <c r="E72" i="2"/>
  <c r="K72" i="2" s="1"/>
  <c r="K91" i="2"/>
  <c r="H355" i="4"/>
  <c r="E29" i="2" s="1"/>
  <c r="K29" i="2" s="1"/>
  <c r="K116" i="2"/>
  <c r="H970" i="4"/>
  <c r="G75" i="2"/>
  <c r="H75" i="2" s="1"/>
  <c r="H76" i="2" s="1"/>
  <c r="H74" i="2" s="1"/>
  <c r="D15" i="1" s="1"/>
  <c r="E99" i="2"/>
  <c r="K123" i="2"/>
  <c r="K100" i="2"/>
  <c r="H320" i="4" l="1"/>
  <c r="F25" i="2" s="1"/>
  <c r="L25" i="2" s="1"/>
  <c r="H1115" i="4"/>
  <c r="F83" i="2" s="1"/>
  <c r="L83" i="2" s="1"/>
  <c r="H634" i="4"/>
  <c r="F49" i="2" s="1"/>
  <c r="H712" i="4"/>
  <c r="F53" i="2" s="1"/>
  <c r="L53" i="2" s="1"/>
  <c r="H498" i="4"/>
  <c r="F38" i="2" s="1"/>
  <c r="L38" i="2" s="1"/>
  <c r="H769" i="4"/>
  <c r="F58" i="2" s="1"/>
  <c r="H1173" i="4"/>
  <c r="F87" i="2" s="1"/>
  <c r="L87" i="2" s="1"/>
  <c r="H479" i="4"/>
  <c r="F37" i="2" s="1"/>
  <c r="H12" i="4"/>
  <c r="H17" i="4" s="1"/>
  <c r="H1065" i="4"/>
  <c r="F81" i="2" s="1"/>
  <c r="L81" i="2" s="1"/>
  <c r="H1096" i="4"/>
  <c r="F82" i="2" s="1"/>
  <c r="H1540" i="4"/>
  <c r="F112" i="2" s="1"/>
  <c r="L112" i="2" s="1"/>
  <c r="H883" i="4"/>
  <c r="F68" i="2" s="1"/>
  <c r="L68" i="2" s="1"/>
  <c r="H1596" i="4"/>
  <c r="F119" i="2" s="1"/>
  <c r="L119" i="2" s="1"/>
  <c r="H944" i="4"/>
  <c r="F72" i="2" s="1"/>
  <c r="L72" i="2" s="1"/>
  <c r="H750" i="4"/>
  <c r="F57" i="2" s="1"/>
  <c r="H845" i="4"/>
  <c r="F64" i="2" s="1"/>
  <c r="L64" i="2" s="1"/>
  <c r="H1133" i="4"/>
  <c r="F84" i="2" s="1"/>
  <c r="L84" i="2" s="1"/>
  <c r="H1636" i="4"/>
  <c r="F121" i="2" s="1"/>
  <c r="L121" i="2" s="1"/>
  <c r="H1616" i="4"/>
  <c r="F120" i="2" s="1"/>
  <c r="L120" i="2" s="1"/>
  <c r="H113" i="4"/>
  <c r="H118" i="4" s="1"/>
  <c r="H401" i="4"/>
  <c r="F31" i="2" s="1"/>
  <c r="L31" i="2" s="1"/>
  <c r="H438" i="4"/>
  <c r="F33" i="2" s="1"/>
  <c r="G33" i="2" s="1"/>
  <c r="H33" i="2" s="1"/>
  <c r="H421" i="4"/>
  <c r="F32" i="2" s="1"/>
  <c r="L32" i="2" s="1"/>
  <c r="H1316" i="4"/>
  <c r="H1321" i="4" s="1"/>
  <c r="H672" i="4"/>
  <c r="F51" i="2" s="1"/>
  <c r="H341" i="4"/>
  <c r="F28" i="2" s="1"/>
  <c r="L28" i="2" s="1"/>
  <c r="H536" i="4"/>
  <c r="F42" i="2" s="1"/>
  <c r="L42" i="2" s="1"/>
  <c r="H1520" i="4"/>
  <c r="H1525" i="4" s="1"/>
  <c r="H1193" i="4"/>
  <c r="F88" i="2" s="1"/>
  <c r="H1417" i="4"/>
  <c r="F100" i="2" s="1"/>
  <c r="L100" i="2" s="1"/>
  <c r="H1560" i="4"/>
  <c r="F113" i="2" s="1"/>
  <c r="L113" i="2" s="1"/>
  <c r="H153" i="4"/>
  <c r="F18" i="2" s="1"/>
  <c r="L18" i="2" s="1"/>
  <c r="H807" i="4"/>
  <c r="F60" i="2" s="1"/>
  <c r="H272" i="4"/>
  <c r="F23" i="2" s="1"/>
  <c r="L23" i="2" s="1"/>
  <c r="H1675" i="4"/>
  <c r="F123" i="2" s="1"/>
  <c r="L123" i="2" s="1"/>
  <c r="H653" i="4"/>
  <c r="F50" i="2" s="1"/>
  <c r="L50" i="2" s="1"/>
  <c r="H361" i="4"/>
  <c r="F29" i="2" s="1"/>
  <c r="L29" i="2" s="1"/>
  <c r="H29" i="4"/>
  <c r="F7" i="2" s="1"/>
  <c r="H176" i="4"/>
  <c r="F19" i="2" s="1"/>
  <c r="L19" i="2" s="1"/>
  <c r="H907" i="4"/>
  <c r="F69" i="2" s="1"/>
  <c r="G69" i="2" s="1"/>
  <c r="H69" i="2" s="1"/>
  <c r="H1656" i="4"/>
  <c r="H1661" i="4" s="1"/>
  <c r="H1500" i="4"/>
  <c r="H1505" i="4" s="1"/>
  <c r="H96" i="4"/>
  <c r="F13" i="2" s="1"/>
  <c r="H46" i="4"/>
  <c r="F8" i="2" s="1"/>
  <c r="H248" i="4"/>
  <c r="F22" i="2" s="1"/>
  <c r="L22" i="2" s="1"/>
  <c r="H787" i="4"/>
  <c r="F59" i="2" s="1"/>
  <c r="H1284" i="4"/>
  <c r="F91" i="2" s="1"/>
  <c r="H1260" i="4"/>
  <c r="H1265" i="4" s="1"/>
  <c r="H595" i="4"/>
  <c r="F45" i="2" s="1"/>
  <c r="L45" i="2" s="1"/>
  <c r="H381" i="4"/>
  <c r="H386" i="4" s="1"/>
  <c r="H79" i="4"/>
  <c r="F12" i="2" s="1"/>
  <c r="G12" i="2" s="1"/>
  <c r="H12" i="2" s="1"/>
  <c r="H826" i="4"/>
  <c r="F63" i="2" s="1"/>
  <c r="H1237" i="4"/>
  <c r="H1242" i="4" s="1"/>
  <c r="H224" i="4"/>
  <c r="F21" i="2" s="1"/>
  <c r="H555" i="4"/>
  <c r="F43" i="2" s="1"/>
  <c r="G43" i="2" s="1"/>
  <c r="H43" i="2" s="1"/>
  <c r="H1378" i="4"/>
  <c r="F98" i="2" s="1"/>
  <c r="L98" i="2" s="1"/>
  <c r="H1435" i="4"/>
  <c r="H1440" i="4" s="1"/>
  <c r="H1398" i="4"/>
  <c r="F99" i="2" s="1"/>
  <c r="L99" i="2" s="1"/>
  <c r="H459" i="4"/>
  <c r="F34" i="2" s="1"/>
  <c r="L34" i="2" s="1"/>
  <c r="H132" i="4"/>
  <c r="F17" i="2" s="1"/>
  <c r="L17" i="2" s="1"/>
  <c r="H1041" i="4"/>
  <c r="F80" i="2" s="1"/>
  <c r="L80" i="2" s="1"/>
  <c r="H988" i="4"/>
  <c r="F78" i="2" s="1"/>
  <c r="L78" i="2" s="1"/>
  <c r="H574" i="4"/>
  <c r="F44" i="2" s="1"/>
  <c r="L44" i="2" s="1"/>
  <c r="H615" i="4"/>
  <c r="F46" i="2" s="1"/>
  <c r="L46" i="2" s="1"/>
  <c r="H1017" i="4"/>
  <c r="F79" i="2" s="1"/>
  <c r="L79" i="2" s="1"/>
  <c r="H1476" i="4"/>
  <c r="F105" i="2" s="1"/>
  <c r="H200" i="4"/>
  <c r="F20" i="2" s="1"/>
  <c r="L20" i="2" s="1"/>
  <c r="H692" i="4"/>
  <c r="F52" i="2" s="1"/>
  <c r="L52" i="2" s="1"/>
  <c r="H296" i="4"/>
  <c r="F24" i="2" s="1"/>
  <c r="L24" i="2" s="1"/>
  <c r="H518" i="4"/>
  <c r="F39" i="2" s="1"/>
  <c r="L39" i="2" s="1"/>
  <c r="G106" i="2"/>
  <c r="H106" i="2" s="1"/>
  <c r="H731" i="4"/>
  <c r="F56" i="2" s="1"/>
  <c r="H864" i="4"/>
  <c r="F65" i="2" s="1"/>
  <c r="G65" i="2" s="1"/>
  <c r="H65" i="2" s="1"/>
  <c r="G9" i="2"/>
  <c r="H9" i="2" s="1"/>
  <c r="H67" i="4"/>
  <c r="G126" i="2"/>
  <c r="H126" i="2" s="1"/>
  <c r="H127" i="2" s="1"/>
  <c r="H125" i="2" s="1"/>
  <c r="D25" i="1" s="1"/>
  <c r="H1696" i="4"/>
  <c r="F116" i="2"/>
  <c r="H1581" i="4"/>
  <c r="K22" i="2"/>
  <c r="K119" i="2"/>
  <c r="F102" i="2"/>
  <c r="H1456" i="4"/>
  <c r="F95" i="2"/>
  <c r="H1343" i="4"/>
  <c r="H755" i="4"/>
  <c r="K17" i="2"/>
  <c r="K98" i="2"/>
  <c r="K99" i="2"/>
  <c r="K19" i="2"/>
  <c r="H503" i="4" l="1"/>
  <c r="G38" i="2"/>
  <c r="H38" i="2" s="1"/>
  <c r="H774" i="4"/>
  <c r="H639" i="4"/>
  <c r="G53" i="2"/>
  <c r="H53" i="2" s="1"/>
  <c r="H325" i="4"/>
  <c r="H484" i="4"/>
  <c r="G25" i="2"/>
  <c r="H25" i="2" s="1"/>
  <c r="H1120" i="4"/>
  <c r="H717" i="4"/>
  <c r="G81" i="2"/>
  <c r="H81" i="2" s="1"/>
  <c r="F6" i="2"/>
  <c r="G6" i="2" s="1"/>
  <c r="H6" i="2" s="1"/>
  <c r="H888" i="4"/>
  <c r="H1101" i="4"/>
  <c r="H1070" i="4"/>
  <c r="G112" i="2"/>
  <c r="H112" i="2" s="1"/>
  <c r="H1545" i="4"/>
  <c r="G68" i="2"/>
  <c r="H68" i="2" s="1"/>
  <c r="H70" i="2" s="1"/>
  <c r="H67" i="2" s="1"/>
  <c r="D13" i="1" s="1"/>
  <c r="H1601" i="4"/>
  <c r="H1178" i="4"/>
  <c r="G87" i="2"/>
  <c r="H87" i="2" s="1"/>
  <c r="G119" i="2"/>
  <c r="H119" i="2" s="1"/>
  <c r="H949" i="4"/>
  <c r="G72" i="2"/>
  <c r="H72" i="2" s="1"/>
  <c r="H73" i="2" s="1"/>
  <c r="H71" i="2" s="1"/>
  <c r="D14" i="1" s="1"/>
  <c r="G31" i="2"/>
  <c r="H31" i="2" s="1"/>
  <c r="G121" i="2"/>
  <c r="H121" i="2" s="1"/>
  <c r="H812" i="4"/>
  <c r="H443" i="4"/>
  <c r="H850" i="4"/>
  <c r="G64" i="2"/>
  <c r="H64" i="2" s="1"/>
  <c r="L33" i="2"/>
  <c r="H1138" i="4"/>
  <c r="H101" i="4"/>
  <c r="F14" i="2"/>
  <c r="G14" i="2" s="1"/>
  <c r="H14" i="2" s="1"/>
  <c r="G120" i="2"/>
  <c r="H120" i="2" s="1"/>
  <c r="H1621" i="4"/>
  <c r="G17" i="2"/>
  <c r="H17" i="2" s="1"/>
  <c r="H426" i="4"/>
  <c r="G84" i="2"/>
  <c r="H84" i="2" s="1"/>
  <c r="H677" i="4"/>
  <c r="F94" i="2"/>
  <c r="L94" i="2" s="1"/>
  <c r="G46" i="2"/>
  <c r="H46" i="2" s="1"/>
  <c r="H253" i="4"/>
  <c r="H1641" i="4"/>
  <c r="G32" i="2"/>
  <c r="H32" i="2" s="1"/>
  <c r="H406" i="4"/>
  <c r="H84" i="4"/>
  <c r="H831" i="4"/>
  <c r="G22" i="2"/>
  <c r="H22" i="2" s="1"/>
  <c r="H34" i="4"/>
  <c r="H51" i="4"/>
  <c r="L12" i="2"/>
  <c r="H277" i="4"/>
  <c r="H346" i="4"/>
  <c r="G28" i="2"/>
  <c r="H28" i="2" s="1"/>
  <c r="G23" i="2"/>
  <c r="H23" i="2" s="1"/>
  <c r="H181" i="4"/>
  <c r="H620" i="4"/>
  <c r="G19" i="2"/>
  <c r="H19" i="2" s="1"/>
  <c r="F109" i="2"/>
  <c r="G109" i="2" s="1"/>
  <c r="H109" i="2" s="1"/>
  <c r="H110" i="2" s="1"/>
  <c r="H108" i="2" s="1"/>
  <c r="D21" i="1" s="1"/>
  <c r="G34" i="2"/>
  <c r="H34" i="2" s="1"/>
  <c r="H1422" i="4"/>
  <c r="H1680" i="4"/>
  <c r="G42" i="2"/>
  <c r="H42" i="2" s="1"/>
  <c r="G100" i="2"/>
  <c r="H100" i="2" s="1"/>
  <c r="H1198" i="4"/>
  <c r="H541" i="4"/>
  <c r="H1046" i="4"/>
  <c r="F30" i="2"/>
  <c r="L30" i="2" s="1"/>
  <c r="H1289" i="4"/>
  <c r="H366" i="4"/>
  <c r="H464" i="4"/>
  <c r="H658" i="4"/>
  <c r="G29" i="2"/>
  <c r="H29" i="2" s="1"/>
  <c r="G18" i="2"/>
  <c r="H18" i="2" s="1"/>
  <c r="H158" i="4"/>
  <c r="G123" i="2"/>
  <c r="H123" i="2" s="1"/>
  <c r="G50" i="2"/>
  <c r="H50" i="2" s="1"/>
  <c r="H912" i="4"/>
  <c r="F122" i="2"/>
  <c r="L122" i="2" s="1"/>
  <c r="F89" i="2"/>
  <c r="G89" i="2" s="1"/>
  <c r="H89" i="2" s="1"/>
  <c r="H1022" i="4"/>
  <c r="F101" i="2"/>
  <c r="L101" i="2" s="1"/>
  <c r="G98" i="2"/>
  <c r="H98" i="2" s="1"/>
  <c r="G45" i="2"/>
  <c r="H45" i="2" s="1"/>
  <c r="G113" i="2"/>
  <c r="H113" i="2" s="1"/>
  <c r="H1565" i="4"/>
  <c r="H1383" i="4"/>
  <c r="L43" i="2"/>
  <c r="H697" i="4"/>
  <c r="L69" i="2"/>
  <c r="G52" i="2"/>
  <c r="H52" i="2" s="1"/>
  <c r="H1481" i="4"/>
  <c r="H229" i="4"/>
  <c r="H993" i="4"/>
  <c r="F90" i="2"/>
  <c r="L90" i="2" s="1"/>
  <c r="H736" i="4"/>
  <c r="H137" i="4"/>
  <c r="H579" i="4"/>
  <c r="G44" i="2"/>
  <c r="H44" i="2" s="1"/>
  <c r="H792" i="4"/>
  <c r="H205" i="4"/>
  <c r="H1403" i="4"/>
  <c r="G78" i="2"/>
  <c r="H78" i="2" s="1"/>
  <c r="H560" i="4"/>
  <c r="H600" i="4"/>
  <c r="H301" i="4"/>
  <c r="G20" i="2"/>
  <c r="H20" i="2" s="1"/>
  <c r="G79" i="2"/>
  <c r="H79" i="2" s="1"/>
  <c r="H523" i="4"/>
  <c r="G80" i="2"/>
  <c r="H80" i="2" s="1"/>
  <c r="G24" i="2"/>
  <c r="H24" i="2" s="1"/>
  <c r="H869" i="4"/>
  <c r="L65" i="2"/>
  <c r="G39" i="2"/>
  <c r="H39" i="2" s="1"/>
  <c r="G99" i="2"/>
  <c r="H99" i="2" s="1"/>
  <c r="G83" i="2"/>
  <c r="H83" i="2" s="1"/>
  <c r="L116" i="2"/>
  <c r="G116" i="2"/>
  <c r="H116" i="2" s="1"/>
  <c r="H117" i="2" s="1"/>
  <c r="H115" i="2" s="1"/>
  <c r="D23" i="1" s="1"/>
  <c r="L58" i="2"/>
  <c r="G58" i="2"/>
  <c r="H58" i="2" s="1"/>
  <c r="L88" i="2"/>
  <c r="G88" i="2"/>
  <c r="H88" i="2" s="1"/>
  <c r="L51" i="2"/>
  <c r="G51" i="2"/>
  <c r="H51" i="2" s="1"/>
  <c r="L60" i="2"/>
  <c r="G60" i="2"/>
  <c r="H60" i="2" s="1"/>
  <c r="L49" i="2"/>
  <c r="G49" i="2"/>
  <c r="H49" i="2" s="1"/>
  <c r="L63" i="2"/>
  <c r="G63" i="2"/>
  <c r="H63" i="2" s="1"/>
  <c r="L82" i="2"/>
  <c r="G82" i="2"/>
  <c r="H82" i="2" s="1"/>
  <c r="L7" i="2"/>
  <c r="G7" i="2"/>
  <c r="H7" i="2" s="1"/>
  <c r="L37" i="2"/>
  <c r="G37" i="2"/>
  <c r="H37" i="2" s="1"/>
  <c r="L13" i="2"/>
  <c r="G13" i="2"/>
  <c r="H13" i="2" s="1"/>
  <c r="L59" i="2"/>
  <c r="G59" i="2"/>
  <c r="H59" i="2" s="1"/>
  <c r="L21" i="2"/>
  <c r="G21" i="2"/>
  <c r="H21" i="2" s="1"/>
  <c r="G57" i="2"/>
  <c r="H57" i="2" s="1"/>
  <c r="L57" i="2"/>
  <c r="L8" i="2"/>
  <c r="G8" i="2"/>
  <c r="H8" i="2" s="1"/>
  <c r="G95" i="2"/>
  <c r="H95" i="2" s="1"/>
  <c r="L95" i="2"/>
  <c r="L91" i="2"/>
  <c r="G91" i="2"/>
  <c r="H91" i="2" s="1"/>
  <c r="L56" i="2"/>
  <c r="G56" i="2"/>
  <c r="H56" i="2" s="1"/>
  <c r="L105" i="2"/>
  <c r="G105" i="2"/>
  <c r="H105" i="2" s="1"/>
  <c r="H107" i="2" s="1"/>
  <c r="H104" i="2" s="1"/>
  <c r="D20" i="1" s="1"/>
  <c r="G102" i="2"/>
  <c r="H102" i="2" s="1"/>
  <c r="L102" i="2"/>
  <c r="K130" i="2"/>
  <c r="K132" i="2" s="1"/>
  <c r="L6" i="2" l="1"/>
  <c r="L14" i="2"/>
  <c r="H114" i="2"/>
  <c r="H111" i="2" s="1"/>
  <c r="D22" i="1" s="1"/>
  <c r="H66" i="2"/>
  <c r="H62" i="2" s="1"/>
  <c r="D12" i="1" s="1"/>
  <c r="H15" i="2"/>
  <c r="H11" i="2" s="1"/>
  <c r="D5" i="1" s="1"/>
  <c r="G94" i="2"/>
  <c r="H94" i="2" s="1"/>
  <c r="H96" i="2" s="1"/>
  <c r="H93" i="2" s="1"/>
  <c r="D18" i="1" s="1"/>
  <c r="G101" i="2"/>
  <c r="H101" i="2" s="1"/>
  <c r="H103" i="2" s="1"/>
  <c r="H97" i="2" s="1"/>
  <c r="D19" i="1" s="1"/>
  <c r="L109" i="2"/>
  <c r="H47" i="2"/>
  <c r="H41" i="2" s="1"/>
  <c r="D9" i="1" s="1"/>
  <c r="L89" i="2"/>
  <c r="G30" i="2"/>
  <c r="H30" i="2" s="1"/>
  <c r="H35" i="2" s="1"/>
  <c r="H27" i="2" s="1"/>
  <c r="D7" i="1" s="1"/>
  <c r="G122" i="2"/>
  <c r="H122" i="2" s="1"/>
  <c r="H124" i="2" s="1"/>
  <c r="H118" i="2" s="1"/>
  <c r="D24" i="1" s="1"/>
  <c r="G90" i="2"/>
  <c r="H90" i="2" s="1"/>
  <c r="H92" i="2" s="1"/>
  <c r="H86" i="2" s="1"/>
  <c r="D17" i="1" s="1"/>
  <c r="H26" i="2"/>
  <c r="H16" i="2" s="1"/>
  <c r="D6" i="1" s="1"/>
  <c r="H40" i="2"/>
  <c r="H36" i="2" s="1"/>
  <c r="D8" i="1" s="1"/>
  <c r="H85" i="2"/>
  <c r="H77" i="2" s="1"/>
  <c r="D16" i="1" s="1"/>
  <c r="H54" i="2"/>
  <c r="H48" i="2" s="1"/>
  <c r="D10" i="1" s="1"/>
  <c r="H61" i="2"/>
  <c r="H55" i="2" s="1"/>
  <c r="D11" i="1" s="1"/>
  <c r="H10" i="2"/>
  <c r="K131" i="2"/>
  <c r="K133" i="2" s="1"/>
  <c r="L130" i="2" l="1"/>
  <c r="L131" i="2" s="1"/>
  <c r="H5" i="2"/>
  <c r="D4" i="1" s="1"/>
  <c r="E27" i="1" s="1"/>
  <c r="H130" i="2"/>
  <c r="L132" i="2" l="1"/>
  <c r="L133" i="2" s="1"/>
  <c r="I26" i="2"/>
  <c r="I16" i="2" s="1"/>
  <c r="E6" i="1" s="1"/>
  <c r="I34" i="2"/>
  <c r="I9" i="2"/>
  <c r="I101" i="2"/>
  <c r="I99" i="2"/>
  <c r="I95" i="2"/>
  <c r="I91" i="2"/>
  <c r="I89" i="2"/>
  <c r="I87" i="2"/>
  <c r="I83" i="2"/>
  <c r="I81" i="2"/>
  <c r="I79" i="2"/>
  <c r="I75" i="2"/>
  <c r="I69" i="2"/>
  <c r="I65" i="2"/>
  <c r="I63" i="2"/>
  <c r="I59" i="2"/>
  <c r="I57" i="2"/>
  <c r="I33" i="2"/>
  <c r="I25" i="2"/>
  <c r="I19" i="2"/>
  <c r="I13" i="2"/>
  <c r="I110" i="2"/>
  <c r="I108" i="2" s="1"/>
  <c r="E21" i="1" s="1"/>
  <c r="I35" i="2"/>
  <c r="I27" i="2" s="1"/>
  <c r="E7" i="1" s="1"/>
  <c r="I123" i="2"/>
  <c r="I121" i="2"/>
  <c r="I119" i="2"/>
  <c r="I113" i="2"/>
  <c r="I109" i="2"/>
  <c r="I105" i="2"/>
  <c r="I53" i="2"/>
  <c r="I51" i="2"/>
  <c r="I49" i="2"/>
  <c r="I45" i="2"/>
  <c r="I43" i="2"/>
  <c r="I39" i="2"/>
  <c r="I37" i="2"/>
  <c r="I31" i="2"/>
  <c r="I24" i="2"/>
  <c r="I7" i="2"/>
  <c r="I103" i="2"/>
  <c r="I97" i="2" s="1"/>
  <c r="E19" i="1" s="1"/>
  <c r="I14" i="2"/>
  <c r="I40" i="2"/>
  <c r="I36" i="2" s="1"/>
  <c r="E8" i="1" s="1"/>
  <c r="I107" i="2"/>
  <c r="I104" i="2" s="1"/>
  <c r="E20" i="1" s="1"/>
  <c r="I92" i="2"/>
  <c r="I86" i="2" s="1"/>
  <c r="E17" i="1" s="1"/>
  <c r="I70" i="2"/>
  <c r="I67" i="2" s="1"/>
  <c r="E13" i="1" s="1"/>
  <c r="I10" i="2"/>
  <c r="I5" i="2" s="1"/>
  <c r="E4" i="1" s="1"/>
  <c r="I8" i="2"/>
  <c r="I56" i="2"/>
  <c r="I20" i="2"/>
  <c r="I124" i="2"/>
  <c r="I118" i="2" s="1"/>
  <c r="E24" i="1" s="1"/>
  <c r="I100" i="2"/>
  <c r="I98" i="2"/>
  <c r="I94" i="2"/>
  <c r="I90" i="2"/>
  <c r="I88" i="2"/>
  <c r="I84" i="2"/>
  <c r="I82" i="2"/>
  <c r="I80" i="2"/>
  <c r="I78" i="2"/>
  <c r="I72" i="2"/>
  <c r="I68" i="2"/>
  <c r="I64" i="2"/>
  <c r="I60" i="2"/>
  <c r="I58" i="2"/>
  <c r="I12" i="2"/>
  <c r="I30" i="2"/>
  <c r="I23" i="2"/>
  <c r="I17" i="2"/>
  <c r="I6" i="2"/>
  <c r="I47" i="2"/>
  <c r="I41" i="2" s="1"/>
  <c r="E9" i="1" s="1"/>
  <c r="I126" i="2"/>
  <c r="I122" i="2"/>
  <c r="I120" i="2"/>
  <c r="I116" i="2"/>
  <c r="I112" i="2"/>
  <c r="I106" i="2"/>
  <c r="I102" i="2"/>
  <c r="I52" i="2"/>
  <c r="I50" i="2"/>
  <c r="I46" i="2"/>
  <c r="I44" i="2"/>
  <c r="I42" i="2"/>
  <c r="I38" i="2"/>
  <c r="I32" i="2"/>
  <c r="I28" i="2"/>
  <c r="I21" i="2"/>
  <c r="I117" i="2"/>
  <c r="I115" i="2" s="1"/>
  <c r="E23" i="1" s="1"/>
  <c r="I15" i="2"/>
  <c r="I11" i="2" s="1"/>
  <c r="E5" i="1" s="1"/>
  <c r="I127" i="2"/>
  <c r="H132" i="2"/>
  <c r="I96" i="2"/>
  <c r="I93" i="2" s="1"/>
  <c r="E18" i="1" s="1"/>
  <c r="I85" i="2"/>
  <c r="I77" i="2" s="1"/>
  <c r="E16" i="1" s="1"/>
  <c r="I73" i="2"/>
  <c r="I71" i="2" s="1"/>
  <c r="E14" i="1" s="1"/>
  <c r="I66" i="2"/>
  <c r="I62" i="2" s="1"/>
  <c r="E12" i="1" s="1"/>
  <c r="I54" i="2"/>
  <c r="I48" i="2" s="1"/>
  <c r="E10" i="1" s="1"/>
  <c r="H131" i="2"/>
  <c r="I22" i="2"/>
  <c r="I114" i="2"/>
  <c r="I111" i="2" s="1"/>
  <c r="E22" i="1" s="1"/>
  <c r="I76" i="2"/>
  <c r="I74" i="2" s="1"/>
  <c r="E15" i="1" s="1"/>
  <c r="I61" i="2"/>
  <c r="I55" i="2" s="1"/>
  <c r="E11" i="1" s="1"/>
  <c r="I29" i="2"/>
  <c r="I18" i="2"/>
  <c r="E29" i="1"/>
  <c r="E28" i="1"/>
  <c r="E30" i="1" l="1"/>
  <c r="H133" i="2"/>
  <c r="I125" i="2"/>
  <c r="E25" i="1" s="1"/>
  <c r="I128" i="2"/>
  <c r="E31" i="1" l="1"/>
  <c r="E32" i="1" s="1"/>
  <c r="E34" i="1" s="1"/>
  <c r="H134" i="2"/>
  <c r="H135" i="2" s="1"/>
  <c r="G136" i="2" s="1"/>
  <c r="D33" i="1" l="1"/>
  <c r="K134" i="2"/>
  <c r="K135" i="2" s="1"/>
  <c r="K136" i="2" s="1"/>
  <c r="K137" i="2" s="1"/>
  <c r="C8" i="8" s="1"/>
  <c r="L134" i="2"/>
  <c r="L135" i="2" s="1"/>
  <c r="L136" i="2" s="1"/>
  <c r="L137" i="2" s="1"/>
  <c r="H137" i="2"/>
  <c r="E36" i="1"/>
  <c r="C10" i="8" l="1"/>
  <c r="C12" i="8" s="1"/>
  <c r="M137" i="2"/>
  <c r="M10" i="8" l="1"/>
  <c r="M8" i="8"/>
  <c r="D10" i="8"/>
  <c r="D8" i="8" l="1"/>
  <c r="D12" i="8" l="1"/>
</calcChain>
</file>

<file path=xl/sharedStrings.xml><?xml version="1.0" encoding="utf-8"?>
<sst xmlns="http://schemas.openxmlformats.org/spreadsheetml/2006/main" count="2150" uniqueCount="569">
  <si>
    <t>RESUMEN POR RUBRO</t>
  </si>
  <si>
    <t>Cod.</t>
  </si>
  <si>
    <t>Rubro</t>
  </si>
  <si>
    <t>Precio ($)</t>
  </si>
  <si>
    <t>%</t>
  </si>
  <si>
    <t>SUBTOTAL 1</t>
  </si>
  <si>
    <t>Gastos Generales</t>
  </si>
  <si>
    <t>Beneficios</t>
  </si>
  <si>
    <t>SUBTOTAL 2</t>
  </si>
  <si>
    <t>Proyecto y Direccion Tecnica</t>
  </si>
  <si>
    <t>SUBTOTAL 3</t>
  </si>
  <si>
    <t>IVA</t>
  </si>
  <si>
    <t>TOTAL</t>
  </si>
  <si>
    <t>COMPUTO Y PRESUPUESTO</t>
  </si>
  <si>
    <t>Cod</t>
  </si>
  <si>
    <t>Resumen</t>
  </si>
  <si>
    <t>Ud</t>
  </si>
  <si>
    <t xml:space="preserve">Cantidad </t>
  </si>
  <si>
    <t>Materiales</t>
  </si>
  <si>
    <t>Mano de Obra</t>
  </si>
  <si>
    <t>Precio $</t>
  </si>
  <si>
    <t>Importe $</t>
  </si>
  <si>
    <t>TRABAJOS PRELIMINARES</t>
  </si>
  <si>
    <t>1.1</t>
  </si>
  <si>
    <t>Replanteo</t>
  </si>
  <si>
    <t>m2</t>
  </si>
  <si>
    <t>1.2</t>
  </si>
  <si>
    <t>Instalacion del Obrador</t>
  </si>
  <si>
    <t>gl</t>
  </si>
  <si>
    <t>1.3</t>
  </si>
  <si>
    <t>Cartel de Obra</t>
  </si>
  <si>
    <t>1.4</t>
  </si>
  <si>
    <t>Limpieza preliminar y periodica de obra</t>
  </si>
  <si>
    <t>MOVIMIENTOS DE SUELO</t>
  </si>
  <si>
    <t>2.1</t>
  </si>
  <si>
    <t>Nivelacion, relleno y compactado del terreno</t>
  </si>
  <si>
    <t>m3</t>
  </si>
  <si>
    <t>2.2</t>
  </si>
  <si>
    <t>Excavacion para bases y cimientos</t>
  </si>
  <si>
    <t>2.3</t>
  </si>
  <si>
    <t>Excavacion para vigas de fundacion y encadeandos inferiores</t>
  </si>
  <si>
    <t>HORMIGON ARMADO</t>
  </si>
  <si>
    <t>3.1</t>
  </si>
  <si>
    <t>Hormigon pobre bajo fundaciones</t>
  </si>
  <si>
    <t>3.2</t>
  </si>
  <si>
    <t>Hormigon armado para bases</t>
  </si>
  <si>
    <t>3.3</t>
  </si>
  <si>
    <t>Hormigon armado para vigas de fundacion</t>
  </si>
  <si>
    <t>3.4</t>
  </si>
  <si>
    <t>3.5</t>
  </si>
  <si>
    <t>Hormigon armado para encadenados horizontales y verticales</t>
  </si>
  <si>
    <t>3.6</t>
  </si>
  <si>
    <t>Hormigon armado para vigas resistentes</t>
  </si>
  <si>
    <t>3.7</t>
  </si>
  <si>
    <t>Hormigon armado para losa maciza</t>
  </si>
  <si>
    <t>3.8</t>
  </si>
  <si>
    <t>Hormigon armado para losa alivianada c/lad.12,5cm viguetas A1</t>
  </si>
  <si>
    <t>3.9</t>
  </si>
  <si>
    <t>Hormigon armado para escaleras</t>
  </si>
  <si>
    <t>MAMPOSTERIAS Y AISLACIONES</t>
  </si>
  <si>
    <t>4.1</t>
  </si>
  <si>
    <t>Mamposteria de ladrillo ceramico hueco de 8x18x30</t>
  </si>
  <si>
    <t>4.2</t>
  </si>
  <si>
    <t>Mamposteria de ladrillo ceramico hueco de 12x18x31</t>
  </si>
  <si>
    <t>4.3</t>
  </si>
  <si>
    <t>Mamposteria de ladrillo ceramico hueco de 18x18x32</t>
  </si>
  <si>
    <t>4.4</t>
  </si>
  <si>
    <t>4.5</t>
  </si>
  <si>
    <t>Capa aisladora horizontal (film de polietileno 200 mic. bajo contrapiso)</t>
  </si>
  <si>
    <t>4.6</t>
  </si>
  <si>
    <t>Capa aisladora horizontal y vertical tipo cajon</t>
  </si>
  <si>
    <t>REVOQUES</t>
  </si>
  <si>
    <t>5.1</t>
  </si>
  <si>
    <t>Revoque completo terminado a la cal para exteriores</t>
  </si>
  <si>
    <t>5.2</t>
  </si>
  <si>
    <t>Revoque completo terminado a la cal para interiores</t>
  </si>
  <si>
    <t>5.3</t>
  </si>
  <si>
    <t>Revoque bajo revestimiento</t>
  </si>
  <si>
    <t>CONTRAPISOS</t>
  </si>
  <si>
    <t>6.1</t>
  </si>
  <si>
    <t>Carpeta niveladora e=3cm</t>
  </si>
  <si>
    <t>6.2</t>
  </si>
  <si>
    <t>Contrapiso sobre terreno natural de Hº simple e=10cm</t>
  </si>
  <si>
    <t>6.3</t>
  </si>
  <si>
    <t>Contrapiso sobre terreno natural de Hº simple e=12cm</t>
  </si>
  <si>
    <t>6.4</t>
  </si>
  <si>
    <t>Contrapiso sobre terreno natural de Hº aramdo e=12cm con malla Q92</t>
  </si>
  <si>
    <t>6.5</t>
  </si>
  <si>
    <t>Contrapiso Hº simple e=8cm</t>
  </si>
  <si>
    <t>PISOS, ZOCALOS Y ANTEPECHOS</t>
  </si>
  <si>
    <t>7.1</t>
  </si>
  <si>
    <t>Piso ceramico esmaltado</t>
  </si>
  <si>
    <t>7.2</t>
  </si>
  <si>
    <t xml:space="preserve">Piso porcelanato </t>
  </si>
  <si>
    <t>7.3</t>
  </si>
  <si>
    <t>Zocalo ceramico 10cm</t>
  </si>
  <si>
    <t>m</t>
  </si>
  <si>
    <t>Zocalo porcelanato 10cm</t>
  </si>
  <si>
    <t>REVESTIMIENTOS</t>
  </si>
  <si>
    <t>8.1</t>
  </si>
  <si>
    <t>Revestimeinto ceramico esmaltado</t>
  </si>
  <si>
    <t>8.2</t>
  </si>
  <si>
    <t>Revestimeinto porcelanato</t>
  </si>
  <si>
    <t>8.3</t>
  </si>
  <si>
    <t>Guardacanto de aluminio</t>
  </si>
  <si>
    <t>MARMOLERIA Y GRANITO</t>
  </si>
  <si>
    <t>9.1</t>
  </si>
  <si>
    <t>Mesada de Granito Natural tipo Negro Brasil e=2cm</t>
  </si>
  <si>
    <t>9.2</t>
  </si>
  <si>
    <t>Mesada de Granito Natural tipo Galala e=2cm</t>
  </si>
  <si>
    <t>9.3</t>
  </si>
  <si>
    <t>Mesada de Granito Natural tipo Gris Mara e=2cm</t>
  </si>
  <si>
    <t>CIELORRASOS</t>
  </si>
  <si>
    <t>10.1</t>
  </si>
  <si>
    <t>Cielorraso aplicado bajo losa</t>
  </si>
  <si>
    <t>10.2</t>
  </si>
  <si>
    <t xml:space="preserve">Cielorraso suspendido de placas de yeso 9mm </t>
  </si>
  <si>
    <t>CARPINTERIA</t>
  </si>
  <si>
    <t>11.1</t>
  </si>
  <si>
    <t>INSTALACION ELECTRICA</t>
  </si>
  <si>
    <t>12.1</t>
  </si>
  <si>
    <t>Cajas y accesorios</t>
  </si>
  <si>
    <t>Caños y accesorios</t>
  </si>
  <si>
    <t>Llaves y tomacorrientes</t>
  </si>
  <si>
    <t>Cableado</t>
  </si>
  <si>
    <t>Tableros generales y seccionales, disyuntor, elementos de comando</t>
  </si>
  <si>
    <t>Puesta a tierra</t>
  </si>
  <si>
    <t>Colocacion de artefactos de iluminacion</t>
  </si>
  <si>
    <t>INSTALACION SANITARIA Y PLUVIALES</t>
  </si>
  <si>
    <t>13.1</t>
  </si>
  <si>
    <t>Base Sanitaria</t>
  </si>
  <si>
    <t>13.2</t>
  </si>
  <si>
    <t>Desagues pluviales</t>
  </si>
  <si>
    <t>13.3</t>
  </si>
  <si>
    <t>Distribucion de agua caliente y fria</t>
  </si>
  <si>
    <t>13.4</t>
  </si>
  <si>
    <t>Griferia</t>
  </si>
  <si>
    <t>13.5</t>
  </si>
  <si>
    <t>Artefactos sanitarios y accesorios</t>
  </si>
  <si>
    <t>INSTALACION DE GAS</t>
  </si>
  <si>
    <t>14.1</t>
  </si>
  <si>
    <t>Cañerias de distribucion, llaves y accesorios</t>
  </si>
  <si>
    <t>14.2</t>
  </si>
  <si>
    <t>Gabinete regulador, ventilacion y accesorios</t>
  </si>
  <si>
    <t>CALEFACCION</t>
  </si>
  <si>
    <t>15.1</t>
  </si>
  <si>
    <t>Instalacion de caños de calefaccion</t>
  </si>
  <si>
    <t>15.2</t>
  </si>
  <si>
    <t>Caldera</t>
  </si>
  <si>
    <t>Radiadores</t>
  </si>
  <si>
    <t>Accesorios varios</t>
  </si>
  <si>
    <t>Prueba y ajuste de instalacion y puesta a punto</t>
  </si>
  <si>
    <t>CUBIERTA DE TECHOS</t>
  </si>
  <si>
    <t>16.1</t>
  </si>
  <si>
    <t>Cubierta de chapa trapezoidal T101 Nº25 prep. s/ estuct. met. c/lana de vid.</t>
  </si>
  <si>
    <t>ESPEJOS</t>
  </si>
  <si>
    <t>17.1</t>
  </si>
  <si>
    <t>Espejo cristal 4mm</t>
  </si>
  <si>
    <t>PINTURA</t>
  </si>
  <si>
    <t>18.1</t>
  </si>
  <si>
    <t>Pintura al latex en exteriores</t>
  </si>
  <si>
    <t>Pintura al latex en interiores</t>
  </si>
  <si>
    <t>Pintura al latex en cielorrasos</t>
  </si>
  <si>
    <t>Esmalte sintetico</t>
  </si>
  <si>
    <t>Impregnante en carpinteria de madera</t>
  </si>
  <si>
    <t>LIMPIEZA FINAL DE OBRA</t>
  </si>
  <si>
    <t>19.1</t>
  </si>
  <si>
    <t>Limpieza final de obra</t>
  </si>
  <si>
    <t>COMPUTO</t>
  </si>
  <si>
    <t>Nº</t>
  </si>
  <si>
    <t>DESCRIPCION DE ITEMS</t>
  </si>
  <si>
    <t>PARTES IGUALES</t>
  </si>
  <si>
    <t>DIMENSIONES</t>
  </si>
  <si>
    <t>CANTIDAD</t>
  </si>
  <si>
    <t>LARGO</t>
  </si>
  <si>
    <t>ANCHO</t>
  </si>
  <si>
    <t>ALTO</t>
  </si>
  <si>
    <t>UNIDAD</t>
  </si>
  <si>
    <t>PARCIAL</t>
  </si>
  <si>
    <t>ANALISIS DE PRECIOS UNITARIOS</t>
  </si>
  <si>
    <t>ITEM</t>
  </si>
  <si>
    <t>COSTO</t>
  </si>
  <si>
    <t>RENDIMIENTO</t>
  </si>
  <si>
    <t>UNITARIO</t>
  </si>
  <si>
    <t>POR UNIDAD</t>
  </si>
  <si>
    <t>A - MATERIALES + TRANSPORTE</t>
  </si>
  <si>
    <t xml:space="preserve">B - MANO DE OBRA </t>
  </si>
  <si>
    <t xml:space="preserve">Oficial </t>
  </si>
  <si>
    <t>Hora</t>
  </si>
  <si>
    <t>Ayudante</t>
  </si>
  <si>
    <t>COSTO - COSTO</t>
  </si>
  <si>
    <t xml:space="preserve">Ayudante </t>
  </si>
  <si>
    <t>u</t>
  </si>
  <si>
    <t>ø</t>
  </si>
  <si>
    <t>Peso/KG ML</t>
  </si>
  <si>
    <t>Precio/Barra</t>
  </si>
  <si>
    <t>Precio/ML</t>
  </si>
  <si>
    <t>Precio/Kg</t>
  </si>
  <si>
    <t>Precio Promedio x Kg</t>
  </si>
  <si>
    <t>ø6</t>
  </si>
  <si>
    <t>ø8</t>
  </si>
  <si>
    <t>ø10</t>
  </si>
  <si>
    <t>ø12</t>
  </si>
  <si>
    <t>ø16</t>
  </si>
  <si>
    <t>Categoria</t>
  </si>
  <si>
    <t>Valor Horario segun Convenio</t>
  </si>
  <si>
    <t>Contribuciones Patronales</t>
  </si>
  <si>
    <t>Costo laboral por Hora</t>
  </si>
  <si>
    <t>Valor Hora Basico</t>
  </si>
  <si>
    <t>Presentismo 20%</t>
  </si>
  <si>
    <t>Subtotal Valor Hora</t>
  </si>
  <si>
    <t>Cont. Patronales, ANSES y Obras Sociales</t>
  </si>
  <si>
    <t>Art.* Costo Estimado (Cada empresa tiene su contrato particular)</t>
  </si>
  <si>
    <t>Prop. Vestimenta</t>
  </si>
  <si>
    <t>SAC y VAC por hora</t>
  </si>
  <si>
    <t>Oficial Especializado</t>
  </si>
  <si>
    <t>Medio Oficial</t>
  </si>
  <si>
    <t>LISTA DE PRECIOS DE MATERIALES</t>
  </si>
  <si>
    <t>N°</t>
  </si>
  <si>
    <t>MATERIALES</t>
  </si>
  <si>
    <t>un</t>
  </si>
  <si>
    <t>$ SIN IVA</t>
  </si>
  <si>
    <t>$ CON IVA</t>
  </si>
  <si>
    <t>Materiales de replanteo</t>
  </si>
  <si>
    <t>Gl</t>
  </si>
  <si>
    <t>Construcción de obrador 16 m2</t>
  </si>
  <si>
    <t>Contenedores</t>
  </si>
  <si>
    <t>MATERIALES GRUESOS</t>
  </si>
  <si>
    <t>Cemento Portland</t>
  </si>
  <si>
    <t>kg</t>
  </si>
  <si>
    <t>Cal viva en terrones</t>
  </si>
  <si>
    <t xml:space="preserve">Hidrófugo </t>
  </si>
  <si>
    <t>l</t>
  </si>
  <si>
    <t>Aridos</t>
  </si>
  <si>
    <t xml:space="preserve">Arena Mediana Lavada </t>
  </si>
  <si>
    <t>Arena Gruesa</t>
  </si>
  <si>
    <t>Ripio Zarandeado 1/3</t>
  </si>
  <si>
    <t>Ripio Lavado 1/5</t>
  </si>
  <si>
    <t>Hierros</t>
  </si>
  <si>
    <t>Hierro Promedio</t>
  </si>
  <si>
    <t>Alambre Negro n°14</t>
  </si>
  <si>
    <t>Clavos P.P 2 1/2"</t>
  </si>
  <si>
    <t>Chapa trapezoidal prepintada C25</t>
  </si>
  <si>
    <t>Chapa lisa N° 25 prepintada</t>
  </si>
  <si>
    <t>Tornillo Autoperforante 2" con arandela de goma</t>
  </si>
  <si>
    <t>Electrodos 2,5mm</t>
  </si>
  <si>
    <t>Lana de Vidrio 50mm con aluminio</t>
  </si>
  <si>
    <t>Perfil C 100x50x15x2</t>
  </si>
  <si>
    <t>Maderas</t>
  </si>
  <si>
    <t>Tirante Pino 3"x3" s/cepillar</t>
  </si>
  <si>
    <t>Ceramicos y otros</t>
  </si>
  <si>
    <t>Ladrillo Ceramico Hueco 6T 8x18x30</t>
  </si>
  <si>
    <t>Ladrillo Ceramico Hueco 8T 12x18x30</t>
  </si>
  <si>
    <t>Ladrillo Ceramico  Hueco 9T 18x18x30</t>
  </si>
  <si>
    <t>Bovedilla Ceramica p/Viguetas 12,5x40x25 (Scac)</t>
  </si>
  <si>
    <t>Ladrillo Común</t>
  </si>
  <si>
    <t>Viguetas Pretensadas</t>
  </si>
  <si>
    <t>Plástico 200 micrones</t>
  </si>
  <si>
    <t>Poliestireno expandido 20mm</t>
  </si>
  <si>
    <t xml:space="preserve">Alquitran </t>
  </si>
  <si>
    <t xml:space="preserve">Cerámico esmaltado de alto tránsito </t>
  </si>
  <si>
    <t>Ceramico esmaltado</t>
  </si>
  <si>
    <t>Porcelanato</t>
  </si>
  <si>
    <t xml:space="preserve">Porcelanato Simil Madera </t>
  </si>
  <si>
    <t>Pegamento para Ceramico</t>
  </si>
  <si>
    <t>Pegamento para Ceramico impermeable</t>
  </si>
  <si>
    <t>Pegamento para Porcelanato</t>
  </si>
  <si>
    <t>Pastina para Ceramicos</t>
  </si>
  <si>
    <t>Pastina para Porcelanato</t>
  </si>
  <si>
    <t>Mesada de Granito Natural Tipo Galala e=2cm</t>
  </si>
  <si>
    <t>Mesada de Granito Natural Tipo Gris Mara e=2cm</t>
  </si>
  <si>
    <t>Montante 35mm</t>
  </si>
  <si>
    <t>Solera 35mm</t>
  </si>
  <si>
    <t>Tornillo T1</t>
  </si>
  <si>
    <t>Tornillo T2</t>
  </si>
  <si>
    <t>Taco Fisher 8mm c/tornillo</t>
  </si>
  <si>
    <t>Cinta tapajunta</t>
  </si>
  <si>
    <t>Masilla tapajunta</t>
  </si>
  <si>
    <t>Placa de yeso tipo Durlock 9,5mm</t>
  </si>
  <si>
    <t>Caja octogonal grande CH.20</t>
  </si>
  <si>
    <t>Un</t>
  </si>
  <si>
    <t>Caja octogonal chica CH.20</t>
  </si>
  <si>
    <t>Caja rectangular CH.20</t>
  </si>
  <si>
    <t>Cuadrada 10x10 CH.20</t>
  </si>
  <si>
    <t>Cuadrada 20x20 CH.20</t>
  </si>
  <si>
    <t>Tapa CD CH 10x10</t>
  </si>
  <si>
    <t>Tapa CD CH 20x20</t>
  </si>
  <si>
    <t xml:space="preserve">Tubo PVC AWADUCT 40 </t>
  </si>
  <si>
    <t>Caño PVC tipo tubelectric 20mm</t>
  </si>
  <si>
    <t>Caño PVC tipo tubelectric 22mm</t>
  </si>
  <si>
    <t>Caño PVC tipo tubelectric 25mm</t>
  </si>
  <si>
    <t>Curva PVC tipo tubelectric 20mm</t>
  </si>
  <si>
    <t>Curva PVC tipo tubelectric 22mm</t>
  </si>
  <si>
    <t>Curva PVC tipo tubelectric 25mm</t>
  </si>
  <si>
    <t>Conector PVC tipo tubelectric 20mm</t>
  </si>
  <si>
    <t>Conector PVC tipo tubelectric 22mm</t>
  </si>
  <si>
    <t>Conector PVC tipo tubelectric 25mm</t>
  </si>
  <si>
    <t>Union PVC tipo tubelectric 20mm</t>
  </si>
  <si>
    <t>Union PVC tipo tubelectric 22mm</t>
  </si>
  <si>
    <t>Union PVC tipo tubelectric 25mm</t>
  </si>
  <si>
    <t>Toma c/neutro 10A Jeluz Verona</t>
  </si>
  <si>
    <t>Toma doble c/neutro 10A Jeluz Verona</t>
  </si>
  <si>
    <t>Toma c/neutro 20A Jeluz Verona</t>
  </si>
  <si>
    <t>Llave 1 Punto</t>
  </si>
  <si>
    <t>Llave 2 Punto</t>
  </si>
  <si>
    <t>Toma telefono de embutir</t>
  </si>
  <si>
    <t>Toma tv embutir</t>
  </si>
  <si>
    <t>Llave 1 combinacion embutir</t>
  </si>
  <si>
    <t>Cable 1x1,5mm</t>
  </si>
  <si>
    <t>Cable 1x2,5mm</t>
  </si>
  <si>
    <t>Cable 1x4,0mm</t>
  </si>
  <si>
    <t>Cable 1x6,0mm</t>
  </si>
  <si>
    <t xml:space="preserve">Cable telefonico 2 pares </t>
  </si>
  <si>
    <t>Cable subterraneo 4x4mm</t>
  </si>
  <si>
    <t>Cable subterraneo 4x16mm + T</t>
  </si>
  <si>
    <t>Cable CU desnudo 1x16mm</t>
  </si>
  <si>
    <t>Llave TM. DIN 2x10A 4.5ka curva C</t>
  </si>
  <si>
    <t>Llave TM. DIN 2x16A 4.5ka curva C</t>
  </si>
  <si>
    <t>Llave TM. DIN 4x40A 4.5ka curva C</t>
  </si>
  <si>
    <t>Llave TM. DIN 4x25A 6ka curva D</t>
  </si>
  <si>
    <t>Llave TM. DIN 2x25A 6ka curva D</t>
  </si>
  <si>
    <t>Interruptor diferencial 4x25A</t>
  </si>
  <si>
    <t>Interruptor diferencial 4x40A</t>
  </si>
  <si>
    <t>Interruptor diferencial 4x63A</t>
  </si>
  <si>
    <t>Tablero policarbonato 36 llaves bipolar DIN</t>
  </si>
  <si>
    <t>Tablero policarbonato 24 llaves bipolar DIN</t>
  </si>
  <si>
    <t>Pilar de medicón H° pref. Con caño 2"</t>
  </si>
  <si>
    <t>Caja medidor policarbonato 380W</t>
  </si>
  <si>
    <t>Caja de inspeccion 25x25x10cm</t>
  </si>
  <si>
    <t>Bornera UKM 4mm</t>
  </si>
  <si>
    <t>Gel mejorador</t>
  </si>
  <si>
    <t>Jabalina 3/4" x 1,5m</t>
  </si>
  <si>
    <t>Portalámpara</t>
  </si>
  <si>
    <t>Florón</t>
  </si>
  <si>
    <t>Tubo PVC Awaduct 40 (4m)</t>
  </si>
  <si>
    <t>Tubo PVC Awaduct 50 (4m)</t>
  </si>
  <si>
    <t>Tubo PVC Awaduct 63 (4m)</t>
  </si>
  <si>
    <t>Tubo PVC Awaduct 110 (4m)</t>
  </si>
  <si>
    <t>Codo c/base Awaduct  110</t>
  </si>
  <si>
    <t xml:space="preserve">Ramal simple a 45° H-HC 110 Awaduct </t>
  </si>
  <si>
    <t>Curva 90° 63</t>
  </si>
  <si>
    <t>Codo 45° PVC 40</t>
  </si>
  <si>
    <t>Codo 90° PVC 40</t>
  </si>
  <si>
    <t>Codo 45° PVC 50</t>
  </si>
  <si>
    <t>Codo 90° PVC 50</t>
  </si>
  <si>
    <t>Manguito de reparación 110mm</t>
  </si>
  <si>
    <t>Manguito de reparación 63mm</t>
  </si>
  <si>
    <t>Manguito de reparación 40mm</t>
  </si>
  <si>
    <t>Ramal simple a 87° 30 MH 110x110</t>
  </si>
  <si>
    <t>Ramal simple a 87° 30 MH 110x63</t>
  </si>
  <si>
    <t>Tapa 110 H</t>
  </si>
  <si>
    <t>Sifon p/descarga pileta simple</t>
  </si>
  <si>
    <t>Sopapa crom. Pileta 50 c/torni.</t>
  </si>
  <si>
    <t xml:space="preserve">Adhesivos p/ PVC </t>
  </si>
  <si>
    <t>Kg</t>
  </si>
  <si>
    <t>Camara de inspección 60x60</t>
  </si>
  <si>
    <t>Tapa camara de inspección 60x60</t>
  </si>
  <si>
    <t xml:space="preserve">Pileta de patio 5 E. 15x15 plastica c/tapa de bronce </t>
  </si>
  <si>
    <t>Sombrerete PVC 110</t>
  </si>
  <si>
    <t>Pileta de patio abierta H</t>
  </si>
  <si>
    <t>Reja 20x20 pesada hierro</t>
  </si>
  <si>
    <t>Canaleta de Zinc (0,30x0,15)</t>
  </si>
  <si>
    <t>Caño de bajada Zinc (60x100)</t>
  </si>
  <si>
    <t xml:space="preserve">Gargolas con plato de Zinc </t>
  </si>
  <si>
    <t>Tubo Polip.Hidro 3 1/2" OSN</t>
  </si>
  <si>
    <t>Tubo Polip.Hidro 3 3/4" OSN</t>
  </si>
  <si>
    <t>Tubo Polip.Hidro 3 1" OSN</t>
  </si>
  <si>
    <t>Tubo Polip.Hidro 3 2" OSN</t>
  </si>
  <si>
    <t>Codo 90° Fusion-Fusion 1/2"</t>
  </si>
  <si>
    <t>Codo 90° Fusion-Fusion 3/4"</t>
  </si>
  <si>
    <t>Codo 90° Fusion-Fusion 1"</t>
  </si>
  <si>
    <t>Codo 90° Fusion-Fusion 2"</t>
  </si>
  <si>
    <t>Codo Fusion rosca met. 1/2"</t>
  </si>
  <si>
    <t>Codo Fusion rosca met. 3/4"</t>
  </si>
  <si>
    <t>Te 90° Fusion-Fusion 3/4"</t>
  </si>
  <si>
    <t>Te 90° Fusion-Fusion 1"</t>
  </si>
  <si>
    <t>Te red. Externa 1/2x1x1"</t>
  </si>
  <si>
    <t>Buje reducción 1" x 1/2"</t>
  </si>
  <si>
    <t>Buje reducción 1" x 3/4"</t>
  </si>
  <si>
    <t>Tapon Macho 1/2"</t>
  </si>
  <si>
    <t>Llave de paso Fusion  3/4"</t>
  </si>
  <si>
    <t>Sobrepaso 1/2"</t>
  </si>
  <si>
    <t>Union dobre Fusion - rosca plastica 3/4"</t>
  </si>
  <si>
    <t>Válvula exclusa bronce 1"</t>
  </si>
  <si>
    <t>Gabinete PVC Medidor de agua</t>
  </si>
  <si>
    <t>1 Kit Medidor p/piso aprobado 3/4" tipo Elster</t>
  </si>
  <si>
    <t>Canilla cromo c/Manga 1/2"</t>
  </si>
  <si>
    <t>Griferia ducha cierre ceramico fv</t>
  </si>
  <si>
    <t>Caño PN 25 magnum de 32 x m</t>
  </si>
  <si>
    <t>Caño PN 25 magnum de 25 x m</t>
  </si>
  <si>
    <t>Caño PN 25 magnum de 20 x m</t>
  </si>
  <si>
    <t>Codo a 90° c/RH 20 x 3/4"</t>
  </si>
  <si>
    <t>Codo a 90° c/RH 20 x 1/2"</t>
  </si>
  <si>
    <t>Codo normal a 90° 20mm</t>
  </si>
  <si>
    <t>Codo normal a 90° 25mm</t>
  </si>
  <si>
    <t>Codo normal a 90° 32mm</t>
  </si>
  <si>
    <t>Codo normal a 45° 25mm</t>
  </si>
  <si>
    <t>Tee normal 20</t>
  </si>
  <si>
    <t>Tee reducción externa 20 E 20</t>
  </si>
  <si>
    <t>Tee reducción externa 20 E 25</t>
  </si>
  <si>
    <t>Tee reducción externa 20 E 32</t>
  </si>
  <si>
    <t>Tee reducción central 32x20</t>
  </si>
  <si>
    <t>Tee reducción central 32x25</t>
  </si>
  <si>
    <t>Covertor p/caño 20</t>
  </si>
  <si>
    <t>Covertor p/caño 25</t>
  </si>
  <si>
    <t>Covertor p/caño 32</t>
  </si>
  <si>
    <t xml:space="preserve">Kit de conexiones </t>
  </si>
  <si>
    <t xml:space="preserve">Termostato de  Ambientes </t>
  </si>
  <si>
    <t>Equipo presurizador JET S</t>
  </si>
  <si>
    <t>Elementos radiantes aluminio fundido presión H - 500</t>
  </si>
  <si>
    <t>Cjtos. Tapones y guarniciones</t>
  </si>
  <si>
    <t>Conjuntos de válvulas de regulación, uniones dobles y grifos de purga de 1/2"</t>
  </si>
  <si>
    <t>Kit de niples y rosetas</t>
  </si>
  <si>
    <t>Espejo 3mm</t>
  </si>
  <si>
    <t>Aguarrás</t>
  </si>
  <si>
    <t>Atióxido rojo plata</t>
  </si>
  <si>
    <t>Impregnante brillante para madera</t>
  </si>
  <si>
    <t>Esmalte sintético blanco</t>
  </si>
  <si>
    <t>Fijador al agua</t>
  </si>
  <si>
    <t>Fijador al aguarás</t>
  </si>
  <si>
    <t>Enduído plástico</t>
  </si>
  <si>
    <t xml:space="preserve">Pintura latex exterior </t>
  </si>
  <si>
    <t xml:space="preserve">Pintura latex interior  </t>
  </si>
  <si>
    <t>Pintura asfaltica secado rapido</t>
  </si>
  <si>
    <t xml:space="preserve">Papel lija </t>
  </si>
  <si>
    <t>Total</t>
  </si>
  <si>
    <t>Mamposteria de ladrillo tipo adobon e=0,20</t>
  </si>
  <si>
    <t>4.7</t>
  </si>
  <si>
    <t>Ladrillo tipo adobon</t>
  </si>
  <si>
    <t>ZINGUERIA</t>
  </si>
  <si>
    <t>Zinguería en general</t>
  </si>
  <si>
    <t>20.1</t>
  </si>
  <si>
    <t>Codo 90° PVC 100</t>
  </si>
  <si>
    <t>Te 90° Fusion-Fusion 1/2"</t>
  </si>
  <si>
    <t>Llave de paso Fusion  1/2"</t>
  </si>
  <si>
    <t>Flotante mecanico</t>
  </si>
  <si>
    <t>Vanitory ferrum Venecia</t>
  </si>
  <si>
    <t>Bidet Ferrum Bari</t>
  </si>
  <si>
    <t>Inodoro con deposito Ferrum Bari</t>
  </si>
  <si>
    <t>Pileta de cocina Jhonson z52/18</t>
  </si>
  <si>
    <t>Pileta de lavar acero inoxidable Jhonson Ln50</t>
  </si>
  <si>
    <t>Bañera tipo Ferrum 1,70x0,70</t>
  </si>
  <si>
    <t>Bacha lavatorio Ferrum Arianna</t>
  </si>
  <si>
    <t>Adaptador caño rectangular a redondo</t>
  </si>
  <si>
    <t>16.2</t>
  </si>
  <si>
    <t>Placa policarbonato alveolar 8mm</t>
  </si>
  <si>
    <t>CE 100x100x2</t>
  </si>
  <si>
    <t>CE 80x40x2</t>
  </si>
  <si>
    <t>Listones madera dura cepillada 1"x2"</t>
  </si>
  <si>
    <t>Cubierta de policarbonato sobre estructura metalica y madera</t>
  </si>
  <si>
    <t>Cal hidratada en bolsa</t>
  </si>
  <si>
    <t>7.4</t>
  </si>
  <si>
    <t>Antepecho Cerámico</t>
  </si>
  <si>
    <t>Rejas en general</t>
  </si>
  <si>
    <t>CE 60x30x1,6</t>
  </si>
  <si>
    <t>CE 30x20x1,6</t>
  </si>
  <si>
    <t>Revestimiento piedra laja</t>
  </si>
  <si>
    <t>Revestimiento tejuela refractaria</t>
  </si>
  <si>
    <t>21.1</t>
  </si>
  <si>
    <t>Tejuela refractaria</t>
  </si>
  <si>
    <t>Tierra refractaria en bolsa</t>
  </si>
  <si>
    <t>,</t>
  </si>
  <si>
    <t>Cumbrera chapa de zinc cal 27</t>
  </si>
  <si>
    <t>CE 30x10x1,6</t>
  </si>
  <si>
    <t>Planchuela 1"x1/8"</t>
  </si>
  <si>
    <t>REJAS y BARANDAS</t>
  </si>
  <si>
    <t>Barandas en general</t>
  </si>
  <si>
    <t>Carpinteria de aluminio linea ROTONDA 640  de HYDRO - DVH y puertas placa con marco de madera</t>
  </si>
  <si>
    <t>PV1- Puerta aluminio vidriada DVH corrediza 3 hojas (3,25x2,40)</t>
  </si>
  <si>
    <t>V01 A- Ventana aluminio DVH Banderola y PF (1,22x1,75)</t>
  </si>
  <si>
    <t>V01 B- Ventana aluminio DVH Banderola y PF (2,70x1,75)</t>
  </si>
  <si>
    <t>V02 A- Ventana aluminio DVH PF (1,95x4,80)</t>
  </si>
  <si>
    <t>V02 B- Ventana aluminio DVH PF (1,08x4,80)</t>
  </si>
  <si>
    <t>V03 - Ventana aluminio DVH Banderola y PF (1,00x1,60)</t>
  </si>
  <si>
    <t>V04 - Ventana aluminio DVH Banderola (0,80x0,60)</t>
  </si>
  <si>
    <t>V05 - Ventana aluminio DVH 2 hojas corredizas (2,00x0,60)</t>
  </si>
  <si>
    <t>V06 - Ventana aluminio DVH rebatible (0,80x1,10)</t>
  </si>
  <si>
    <t>V07 - Ventana aluminio DVH 2 hojas corredizas (1,30x1,10)</t>
  </si>
  <si>
    <t>V12 - Ventana aluminio DVH rebatible (0,35x1,45)</t>
  </si>
  <si>
    <t>V13 - Ventana aluminio DVH 2 hojas corredizas (1,65x1,45)</t>
  </si>
  <si>
    <t>V14 A - Ventana aluminio DVH PF (1,15x1,45)</t>
  </si>
  <si>
    <t>V11 - Ventana aluminio DVH Banderola (0,80x1,00)</t>
  </si>
  <si>
    <t>V14 B - Ventana aluminio DVH Banderola y PF (2,00x1,45)</t>
  </si>
  <si>
    <t>V15 - Ventana aluminio DVH Banderola y PF (0,55x1,45)</t>
  </si>
  <si>
    <t>V16 - Ventana aluminio DVH 3 hojas corredizas (3,60x2,05)</t>
  </si>
  <si>
    <t>VF1 - Ventana aluminio DVH PF (2,65x1,80)</t>
  </si>
  <si>
    <t>Piedra laja lince color oxido</t>
  </si>
  <si>
    <t>P01- Puerta tablero 1 hoja (1,00x2,05)</t>
  </si>
  <si>
    <t>P02- Puerta tablero 1 hoja (0,90x2,05)</t>
  </si>
  <si>
    <t>P03- Puerta placa c/marco chapa 1 hoja (0,80x2,05)</t>
  </si>
  <si>
    <t>Mamposteria de ladrillo común e=0,15</t>
  </si>
  <si>
    <t>CONSTRUCCION EN SECO</t>
  </si>
  <si>
    <t>Caño Fusiogas TF 20mm x 4mm</t>
  </si>
  <si>
    <t>Caño Fusiogas TF 25mm x 4mm</t>
  </si>
  <si>
    <t>Caño Fusiogas TF 32mm x 4mm</t>
  </si>
  <si>
    <t>Caño Fusiogas TF 40mm x 4mm</t>
  </si>
  <si>
    <t>Buje red Fusiogas TF 25mm x 20mm</t>
  </si>
  <si>
    <t>Tee red Fusiogas TF 40mm x 25mm</t>
  </si>
  <si>
    <t>Codo 90° Fusiogas TF 20mm</t>
  </si>
  <si>
    <t>Codo 90° Fusiogas TF 25mm</t>
  </si>
  <si>
    <t>Codo 90° Fusiogas TF 32mm</t>
  </si>
  <si>
    <t>Codo 90° Fusiogas TF 40mm</t>
  </si>
  <si>
    <t>Tee red Fusiogas TF 40mm x 32mm</t>
  </si>
  <si>
    <t>Tapa Fusiogas TF 20mm</t>
  </si>
  <si>
    <t>Tapa Fusiogas TF 32mm</t>
  </si>
  <si>
    <t>Tapa Fusiogas TF 25mm</t>
  </si>
  <si>
    <t>Llave de paso Fusiogas TF 20mm rosera y manivel cromada</t>
  </si>
  <si>
    <t>Llave de paso Fusiogas TF 25mm roseta y manivela cromada</t>
  </si>
  <si>
    <t>Llave de paso Fusiogas TF 32mm roseta y manivela cromada</t>
  </si>
  <si>
    <t>Cinta teflón 3/4" rollo x 10m</t>
  </si>
  <si>
    <t>Rejilla ventilacion aprobada 15x15 - 100cm2</t>
  </si>
  <si>
    <t>Sombrerete conico ø125</t>
  </si>
  <si>
    <t>Caño ventilacion ø125 x 1 mt chapa gal. Nº30</t>
  </si>
  <si>
    <t>Gabinete H° c/puerta de chapa 40x50x27</t>
  </si>
  <si>
    <t>Regulador de gas natural 6 m3 4 bar c/flexible incorp.</t>
  </si>
  <si>
    <t>Tanque Cisterna tricapa 850 lts</t>
  </si>
  <si>
    <t>Medidor Elster M170 3/4" c/vid.</t>
  </si>
  <si>
    <t>Monocomando lavadero fv B1 Arizona</t>
  </si>
  <si>
    <t xml:space="preserve">Monocomando cocina fv Arizona </t>
  </si>
  <si>
    <t>Griferia lavatorio cierre ceramico fv Margot</t>
  </si>
  <si>
    <t>Griferia bidet fv Margot</t>
  </si>
  <si>
    <t xml:space="preserve">Conexión cristal de 50 x 1/2" </t>
  </si>
  <si>
    <t xml:space="preserve">Asiento MDF Bari </t>
  </si>
  <si>
    <t>Buje de reducción 32x25</t>
  </si>
  <si>
    <t>Unión normal 20</t>
  </si>
  <si>
    <t>Unión normal 25</t>
  </si>
  <si>
    <t>Unión normal 32</t>
  </si>
  <si>
    <t>Tapa hembra 20</t>
  </si>
  <si>
    <t>Tapa hembra 25</t>
  </si>
  <si>
    <t>Malla Sima Q131 15x15x5 6,00x2,40</t>
  </si>
  <si>
    <t>Malla Sima Q100 15x15x4 6,00x2,40</t>
  </si>
  <si>
    <t>Caldera A GAS NAT/ENV. Modelo DIVA DS 24 Ds F (24,000kcal/h-Tiro Forzado)</t>
  </si>
  <si>
    <t xml:space="preserve">Mensulas regulables para radiador x 10 </t>
  </si>
  <si>
    <t>Bomba presurizadora 20 sfl</t>
  </si>
  <si>
    <t xml:space="preserve">Tabla madera 1ra. Pino Nacional </t>
  </si>
  <si>
    <t>Pintura latex cielorrasos</t>
  </si>
  <si>
    <t>Guardacanto Aluminio brillante</t>
  </si>
  <si>
    <t>Gabinete estanco 30x30x15</t>
  </si>
  <si>
    <t>Tomacable p/jabalina 5/8"</t>
  </si>
  <si>
    <t>7.5</t>
  </si>
  <si>
    <t>8.4</t>
  </si>
  <si>
    <t>8.5</t>
  </si>
  <si>
    <t>MUEBLES DE COCINA Y ASADOR, PLACARDS, VANITORYS Y VESTIDORES</t>
  </si>
  <si>
    <t xml:space="preserve">Muebles y despensa de cocina, muebles de asador, vanitorys de baños, vestidores y puertas de vestidores </t>
  </si>
  <si>
    <t>13.6</t>
  </si>
  <si>
    <t>13.7</t>
  </si>
  <si>
    <t>14.3</t>
  </si>
  <si>
    <t>14.4</t>
  </si>
  <si>
    <t>14.5</t>
  </si>
  <si>
    <t>16.3</t>
  </si>
  <si>
    <t>16.4</t>
  </si>
  <si>
    <t>16.5</t>
  </si>
  <si>
    <t>17.2</t>
  </si>
  <si>
    <t>19.2</t>
  </si>
  <si>
    <t>21.2</t>
  </si>
  <si>
    <t>21.3</t>
  </si>
  <si>
    <t>21.4</t>
  </si>
  <si>
    <t>21.5</t>
  </si>
  <si>
    <t>22.1</t>
  </si>
  <si>
    <t>Muebles de cocina línea Eclipse, despensa de cocina y muebles de asador</t>
  </si>
  <si>
    <t>Vanitory en baño de planta alta y Vanitory de Suite</t>
  </si>
  <si>
    <t>Vestidor 1 con puertas</t>
  </si>
  <si>
    <t>Vestidor 2 con puertas</t>
  </si>
  <si>
    <t>Vestidor Suite</t>
  </si>
  <si>
    <r>
      <t xml:space="preserve">MODELO CAS  3 </t>
    </r>
    <r>
      <rPr>
        <b/>
        <sz val="16"/>
        <color theme="1"/>
        <rFont val="Arial Black"/>
        <family val="2"/>
      </rPr>
      <t>- VIVIENDA UNIFAMILIAR 220,92 m2 - OPCIÓN CONSTRUCCIÓN HÚMEDA</t>
    </r>
  </si>
  <si>
    <t>Hormigon armado para columnas resistentes</t>
  </si>
  <si>
    <t>PRECIO x m2 ABRIL 2026</t>
  </si>
  <si>
    <t>MANO DE OBRA MES ABRIL 2026</t>
  </si>
  <si>
    <t>MES :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</si>
</sst>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[$$-2C0A]* #,##0.00_-;\-[$$-2C0A]* #,##0.00_-;_-[$$-2C0A]* &quot;-&quot;??_-;_-@"/>
    <numFmt numFmtId="165" formatCode="_ &quot;$&quot;\ * #,##0.00_ ;_ &quot;$&quot;\ * \-#,##0.00_ ;_ &quot;$&quot;\ * &quot;-&quot;??_ ;_ @_ "/>
    <numFmt numFmtId="166" formatCode="0.000"/>
    <numFmt numFmtId="167" formatCode="0.0"/>
    <numFmt numFmtId="168" formatCode="_-&quot;$&quot;\ * #,##0.00_-;\-&quot;$&quot;\ * #,##0.00_-;_-&quot;$&quot;\ * &quot;-&quot;??_-;_-@"/>
    <numFmt numFmtId="169" formatCode="_-[$$-2C0A]\ * #,##0.00_-;\-[$$-2C0A]\ * #,##0.00_-;_-[$$-2C0A]\ * &quot;-&quot;??_-;_-@_-"/>
  </numFmts>
  <fonts count="39" x14ac:knownFonts="1">
    <font>
      <sz val="11"/>
      <color theme="1"/>
      <name val="Arial"/>
    </font>
    <font>
      <sz val="20"/>
      <color theme="0"/>
      <name val="Arial Black"/>
      <family val="2"/>
    </font>
    <font>
      <sz val="11"/>
      <name val="Arial"/>
      <family val="2"/>
    </font>
    <font>
      <sz val="12"/>
      <color theme="1"/>
      <name val="Arial Black"/>
      <family val="2"/>
    </font>
    <font>
      <sz val="16"/>
      <color theme="1"/>
      <name val="Arial Black"/>
      <family val="2"/>
    </font>
    <font>
      <sz val="12"/>
      <color theme="0"/>
      <name val="Arial Black"/>
      <family val="2"/>
    </font>
    <font>
      <sz val="12"/>
      <color rgb="FFD8D8D8"/>
      <name val="Arial Black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Arial Black"/>
      <family val="2"/>
    </font>
    <font>
      <sz val="11"/>
      <color theme="1"/>
      <name val="Calibri"/>
      <family val="2"/>
    </font>
    <font>
      <b/>
      <sz val="16"/>
      <color theme="1"/>
      <name val="Arial Black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rgb="FFD8D8D8"/>
      <name val="Arial"/>
      <family val="2"/>
    </font>
    <font>
      <sz val="12"/>
      <name val="Arial"/>
      <family val="2"/>
    </font>
    <font>
      <b/>
      <sz val="10"/>
      <color theme="1"/>
      <name val="Arial Black"/>
      <family val="2"/>
    </font>
    <font>
      <sz val="11"/>
      <color theme="1"/>
      <name val="Arial Black"/>
      <family val="2"/>
    </font>
    <font>
      <sz val="16"/>
      <color theme="0"/>
      <name val="Arial Black"/>
      <family val="2"/>
    </font>
    <font>
      <b/>
      <sz val="12"/>
      <color theme="0"/>
      <name val="Arial Black"/>
      <family val="2"/>
    </font>
    <font>
      <sz val="12"/>
      <color rgb="FFFF0000"/>
      <name val="Arial Black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0"/>
      <name val="Arial Black"/>
      <family val="2"/>
    </font>
    <font>
      <sz val="14"/>
      <color theme="1"/>
      <name val="Arial Black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2"/>
      <name val="Arial Black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D8D8D8"/>
        <bgColor rgb="FFD8D8D8"/>
      </patternFill>
    </fill>
    <fill>
      <patternFill patternType="solid">
        <fgColor rgb="FF7030A0"/>
        <bgColor rgb="FF7030A0"/>
      </patternFill>
    </fill>
    <fill>
      <patternFill patternType="solid">
        <fgColor rgb="FF002060"/>
        <bgColor rgb="FF002060"/>
      </patternFill>
    </fill>
    <fill>
      <patternFill patternType="solid">
        <fgColor rgb="FF0070C0"/>
        <bgColor rgb="FF0070C0"/>
      </patternFill>
    </fill>
    <fill>
      <patternFill patternType="solid">
        <fgColor rgb="FF00B0F0"/>
        <bgColor rgb="FF00B0F0"/>
      </patternFill>
    </fill>
    <fill>
      <patternFill patternType="solid">
        <fgColor rgb="FF00B050"/>
        <bgColor rgb="FF00B05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C00000"/>
        <bgColor rgb="FFC00000"/>
      </patternFill>
    </fill>
    <fill>
      <patternFill patternType="solid">
        <fgColor rgb="FFE36C09"/>
        <bgColor rgb="FFE36C09"/>
      </patternFill>
    </fill>
    <fill>
      <patternFill patternType="solid">
        <fgColor rgb="FF31859B"/>
        <bgColor rgb="FF31859B"/>
      </patternFill>
    </fill>
    <fill>
      <patternFill patternType="solid">
        <fgColor rgb="FF5F497A"/>
        <bgColor rgb="FF5F497A"/>
      </patternFill>
    </fill>
    <fill>
      <patternFill patternType="solid">
        <fgColor rgb="FF76923C"/>
        <bgColor rgb="FF76923C"/>
      </patternFill>
    </fill>
    <fill>
      <patternFill patternType="solid">
        <fgColor rgb="FF953734"/>
        <bgColor rgb="FF953734"/>
      </patternFill>
    </fill>
    <fill>
      <patternFill patternType="solid">
        <fgColor rgb="FF366092"/>
        <bgColor rgb="FF366092"/>
      </patternFill>
    </fill>
    <fill>
      <patternFill patternType="solid">
        <fgColor rgb="FF17365D"/>
        <bgColor rgb="FF17365D"/>
      </patternFill>
    </fill>
    <fill>
      <patternFill patternType="solid">
        <fgColor rgb="FF494429"/>
        <bgColor rgb="FF494429"/>
      </patternFill>
    </fill>
    <fill>
      <patternFill patternType="solid">
        <fgColor rgb="FF262626"/>
        <bgColor rgb="FF262626"/>
      </patternFill>
    </fill>
    <fill>
      <patternFill patternType="solid">
        <fgColor theme="4" tint="-0.499984740745262"/>
        <bgColor rgb="FF366092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32673"/>
        <bgColor indexed="64"/>
      </patternFill>
    </fill>
    <fill>
      <patternFill patternType="solid">
        <fgColor rgb="FF3A0074"/>
        <bgColor rgb="FF17365D"/>
      </patternFill>
    </fill>
    <fill>
      <patternFill patternType="solid">
        <fgColor rgb="FF3A0074"/>
        <bgColor indexed="64"/>
      </patternFill>
    </fill>
    <fill>
      <patternFill patternType="solid">
        <fgColor rgb="FF032673"/>
        <bgColor rgb="FF17365D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rgb="FFE36C0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rgb="FFD8D8D8"/>
      </patternFill>
    </fill>
    <fill>
      <patternFill patternType="solid">
        <fgColor theme="6" tint="0.39997558519241921"/>
        <bgColor rgb="FFD8D8D8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38" fillId="0" borderId="0" applyFont="0" applyFill="0" applyBorder="0" applyAlignment="0" applyProtection="0"/>
    <xf numFmtId="43" fontId="38" fillId="0" borderId="0" applyFont="0" applyFill="0" applyBorder="0" applyAlignment="0" applyProtection="0"/>
  </cellStyleXfs>
  <cellXfs count="8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/>
    <xf numFmtId="0" fontId="3" fillId="3" borderId="7" xfId="0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4" borderId="7" xfId="0" applyFont="1" applyFill="1" applyBorder="1"/>
    <xf numFmtId="164" fontId="5" fillId="4" borderId="7" xfId="0" applyNumberFormat="1" applyFont="1" applyFill="1" applyBorder="1"/>
    <xf numFmtId="10" fontId="5" fillId="4" borderId="7" xfId="0" applyNumberFormat="1" applyFont="1" applyFill="1" applyBorder="1"/>
    <xf numFmtId="0" fontId="5" fillId="5" borderId="7" xfId="0" applyFont="1" applyFill="1" applyBorder="1"/>
    <xf numFmtId="164" fontId="5" fillId="5" borderId="7" xfId="0" applyNumberFormat="1" applyFont="1" applyFill="1" applyBorder="1"/>
    <xf numFmtId="10" fontId="5" fillId="5" borderId="7" xfId="0" applyNumberFormat="1" applyFont="1" applyFill="1" applyBorder="1"/>
    <xf numFmtId="0" fontId="5" fillId="6" borderId="7" xfId="0" applyFont="1" applyFill="1" applyBorder="1"/>
    <xf numFmtId="164" fontId="5" fillId="6" borderId="7" xfId="0" applyNumberFormat="1" applyFont="1" applyFill="1" applyBorder="1"/>
    <xf numFmtId="10" fontId="5" fillId="6" borderId="7" xfId="0" applyNumberFormat="1" applyFont="1" applyFill="1" applyBorder="1"/>
    <xf numFmtId="0" fontId="5" fillId="7" borderId="7" xfId="0" applyFont="1" applyFill="1" applyBorder="1"/>
    <xf numFmtId="164" fontId="5" fillId="7" borderId="7" xfId="0" applyNumberFormat="1" applyFont="1" applyFill="1" applyBorder="1"/>
    <xf numFmtId="10" fontId="5" fillId="7" borderId="7" xfId="0" applyNumberFormat="1" applyFont="1" applyFill="1" applyBorder="1"/>
    <xf numFmtId="0" fontId="5" fillId="8" borderId="7" xfId="0" applyFont="1" applyFill="1" applyBorder="1"/>
    <xf numFmtId="164" fontId="5" fillId="8" borderId="7" xfId="0" applyNumberFormat="1" applyFont="1" applyFill="1" applyBorder="1"/>
    <xf numFmtId="10" fontId="5" fillId="8" borderId="7" xfId="0" applyNumberFormat="1" applyFont="1" applyFill="1" applyBorder="1"/>
    <xf numFmtId="0" fontId="5" fillId="9" borderId="7" xfId="0" applyFont="1" applyFill="1" applyBorder="1"/>
    <xf numFmtId="164" fontId="5" fillId="9" borderId="7" xfId="0" applyNumberFormat="1" applyFont="1" applyFill="1" applyBorder="1"/>
    <xf numFmtId="10" fontId="5" fillId="9" borderId="7" xfId="0" applyNumberFormat="1" applyFont="1" applyFill="1" applyBorder="1"/>
    <xf numFmtId="0" fontId="6" fillId="10" borderId="7" xfId="0" applyFont="1" applyFill="1" applyBorder="1"/>
    <xf numFmtId="164" fontId="6" fillId="10" borderId="7" xfId="0" applyNumberFormat="1" applyFont="1" applyFill="1" applyBorder="1"/>
    <xf numFmtId="10" fontId="6" fillId="10" borderId="7" xfId="0" applyNumberFormat="1" applyFont="1" applyFill="1" applyBorder="1"/>
    <xf numFmtId="0" fontId="5" fillId="11" borderId="7" xfId="0" applyFont="1" applyFill="1" applyBorder="1"/>
    <xf numFmtId="164" fontId="5" fillId="11" borderId="7" xfId="0" applyNumberFormat="1" applyFont="1" applyFill="1" applyBorder="1"/>
    <xf numFmtId="10" fontId="5" fillId="11" borderId="7" xfId="0" applyNumberFormat="1" applyFont="1" applyFill="1" applyBorder="1"/>
    <xf numFmtId="0" fontId="5" fillId="12" borderId="7" xfId="0" applyFont="1" applyFill="1" applyBorder="1"/>
    <xf numFmtId="164" fontId="5" fillId="12" borderId="7" xfId="0" applyNumberFormat="1" applyFont="1" applyFill="1" applyBorder="1"/>
    <xf numFmtId="10" fontId="5" fillId="12" borderId="7" xfId="0" applyNumberFormat="1" applyFont="1" applyFill="1" applyBorder="1"/>
    <xf numFmtId="0" fontId="5" fillId="13" borderId="7" xfId="0" applyFont="1" applyFill="1" applyBorder="1"/>
    <xf numFmtId="164" fontId="5" fillId="13" borderId="7" xfId="0" applyNumberFormat="1" applyFont="1" applyFill="1" applyBorder="1"/>
    <xf numFmtId="10" fontId="5" fillId="13" borderId="7" xfId="0" applyNumberFormat="1" applyFont="1" applyFill="1" applyBorder="1"/>
    <xf numFmtId="0" fontId="5" fillId="14" borderId="7" xfId="0" applyFont="1" applyFill="1" applyBorder="1"/>
    <xf numFmtId="164" fontId="5" fillId="14" borderId="7" xfId="0" applyNumberFormat="1" applyFont="1" applyFill="1" applyBorder="1"/>
    <xf numFmtId="10" fontId="5" fillId="14" borderId="7" xfId="0" applyNumberFormat="1" applyFont="1" applyFill="1" applyBorder="1"/>
    <xf numFmtId="0" fontId="5" fillId="15" borderId="7" xfId="0" applyFont="1" applyFill="1" applyBorder="1"/>
    <xf numFmtId="164" fontId="5" fillId="15" borderId="7" xfId="0" applyNumberFormat="1" applyFont="1" applyFill="1" applyBorder="1"/>
    <xf numFmtId="10" fontId="5" fillId="15" borderId="7" xfId="0" applyNumberFormat="1" applyFont="1" applyFill="1" applyBorder="1"/>
    <xf numFmtId="0" fontId="5" fillId="16" borderId="7" xfId="0" applyFont="1" applyFill="1" applyBorder="1"/>
    <xf numFmtId="164" fontId="5" fillId="16" borderId="7" xfId="0" applyNumberFormat="1" applyFont="1" applyFill="1" applyBorder="1"/>
    <xf numFmtId="10" fontId="5" fillId="16" borderId="7" xfId="0" applyNumberFormat="1" applyFont="1" applyFill="1" applyBorder="1"/>
    <xf numFmtId="0" fontId="5" fillId="17" borderId="7" xfId="0" applyFont="1" applyFill="1" applyBorder="1"/>
    <xf numFmtId="164" fontId="5" fillId="17" borderId="7" xfId="0" applyNumberFormat="1" applyFont="1" applyFill="1" applyBorder="1"/>
    <xf numFmtId="10" fontId="5" fillId="17" borderId="7" xfId="0" applyNumberFormat="1" applyFont="1" applyFill="1" applyBorder="1"/>
    <xf numFmtId="0" fontId="5" fillId="18" borderId="7" xfId="0" applyFont="1" applyFill="1" applyBorder="1"/>
    <xf numFmtId="164" fontId="5" fillId="18" borderId="7" xfId="0" applyNumberFormat="1" applyFont="1" applyFill="1" applyBorder="1"/>
    <xf numFmtId="10" fontId="5" fillId="18" borderId="7" xfId="0" applyNumberFormat="1" applyFont="1" applyFill="1" applyBorder="1"/>
    <xf numFmtId="0" fontId="5" fillId="19" borderId="7" xfId="0" applyFont="1" applyFill="1" applyBorder="1"/>
    <xf numFmtId="164" fontId="5" fillId="19" borderId="7" xfId="0" applyNumberFormat="1" applyFont="1" applyFill="1" applyBorder="1"/>
    <xf numFmtId="10" fontId="5" fillId="19" borderId="7" xfId="0" applyNumberFormat="1" applyFont="1" applyFill="1" applyBorder="1"/>
    <xf numFmtId="0" fontId="5" fillId="20" borderId="7" xfId="0" applyFont="1" applyFill="1" applyBorder="1"/>
    <xf numFmtId="164" fontId="5" fillId="20" borderId="7" xfId="0" applyNumberFormat="1" applyFont="1" applyFill="1" applyBorder="1"/>
    <xf numFmtId="10" fontId="5" fillId="20" borderId="7" xfId="0" applyNumberFormat="1" applyFont="1" applyFill="1" applyBorder="1"/>
    <xf numFmtId="0" fontId="5" fillId="21" borderId="7" xfId="0" applyFont="1" applyFill="1" applyBorder="1"/>
    <xf numFmtId="164" fontId="5" fillId="21" borderId="7" xfId="0" applyNumberFormat="1" applyFont="1" applyFill="1" applyBorder="1"/>
    <xf numFmtId="10" fontId="5" fillId="21" borderId="7" xfId="0" applyNumberFormat="1" applyFont="1" applyFill="1" applyBorder="1"/>
    <xf numFmtId="0" fontId="5" fillId="22" borderId="7" xfId="0" applyFont="1" applyFill="1" applyBorder="1"/>
    <xf numFmtId="164" fontId="5" fillId="22" borderId="7" xfId="0" applyNumberFormat="1" applyFont="1" applyFill="1" applyBorder="1"/>
    <xf numFmtId="10" fontId="5" fillId="22" borderId="7" xfId="0" applyNumberFormat="1" applyFont="1" applyFill="1" applyBorder="1"/>
    <xf numFmtId="0" fontId="7" fillId="0" borderId="0" xfId="0" applyFont="1"/>
    <xf numFmtId="164" fontId="7" fillId="0" borderId="0" xfId="0" applyNumberFormat="1" applyFont="1"/>
    <xf numFmtId="164" fontId="11" fillId="0" borderId="0" xfId="0" applyNumberFormat="1" applyFont="1"/>
    <xf numFmtId="164" fontId="12" fillId="14" borderId="7" xfId="0" applyNumberFormat="1" applyFont="1" applyFill="1" applyBorder="1"/>
    <xf numFmtId="0" fontId="7" fillId="0" borderId="7" xfId="0" applyFont="1" applyBorder="1"/>
    <xf numFmtId="2" fontId="7" fillId="0" borderId="7" xfId="0" applyNumberFormat="1" applyFont="1" applyBorder="1"/>
    <xf numFmtId="164" fontId="7" fillId="3" borderId="7" xfId="0" applyNumberFormat="1" applyFont="1" applyFill="1" applyBorder="1"/>
    <xf numFmtId="164" fontId="7" fillId="0" borderId="7" xfId="0" applyNumberFormat="1" applyFont="1" applyBorder="1"/>
    <xf numFmtId="2" fontId="13" fillId="0" borderId="7" xfId="0" applyNumberFormat="1" applyFont="1" applyBorder="1"/>
    <xf numFmtId="0" fontId="13" fillId="0" borderId="0" xfId="0" applyFont="1"/>
    <xf numFmtId="10" fontId="0" fillId="0" borderId="0" xfId="0" applyNumberFormat="1"/>
    <xf numFmtId="164" fontId="0" fillId="0" borderId="0" xfId="0" applyNumberFormat="1"/>
    <xf numFmtId="0" fontId="3" fillId="3" borderId="1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7" fillId="0" borderId="37" xfId="0" applyFont="1" applyBorder="1"/>
    <xf numFmtId="0" fontId="7" fillId="0" borderId="0" xfId="0" applyFont="1" applyAlignment="1">
      <alignment horizontal="center"/>
    </xf>
    <xf numFmtId="0" fontId="14" fillId="4" borderId="7" xfId="0" applyFont="1" applyFill="1" applyBorder="1" applyAlignment="1">
      <alignment horizontal="left"/>
    </xf>
    <xf numFmtId="0" fontId="14" fillId="4" borderId="7" xfId="0" applyFont="1" applyFill="1" applyBorder="1"/>
    <xf numFmtId="2" fontId="14" fillId="4" borderId="7" xfId="0" applyNumberFormat="1" applyFont="1" applyFill="1" applyBorder="1"/>
    <xf numFmtId="166" fontId="14" fillId="4" borderId="7" xfId="0" applyNumberFormat="1" applyFont="1" applyFill="1" applyBorder="1"/>
    <xf numFmtId="167" fontId="7" fillId="0" borderId="7" xfId="0" applyNumberFormat="1" applyFont="1" applyBorder="1" applyAlignment="1">
      <alignment horizontal="left"/>
    </xf>
    <xf numFmtId="0" fontId="7" fillId="0" borderId="8" xfId="0" applyFont="1" applyBorder="1" applyAlignment="1">
      <alignment horizontal="left"/>
    </xf>
    <xf numFmtId="4" fontId="7" fillId="0" borderId="7" xfId="0" applyNumberFormat="1" applyFont="1" applyBorder="1"/>
    <xf numFmtId="0" fontId="7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4" fillId="5" borderId="7" xfId="0" applyFont="1" applyFill="1" applyBorder="1" applyAlignment="1">
      <alignment horizontal="left"/>
    </xf>
    <xf numFmtId="0" fontId="14" fillId="5" borderId="7" xfId="0" applyFont="1" applyFill="1" applyBorder="1"/>
    <xf numFmtId="2" fontId="14" fillId="5" borderId="7" xfId="0" applyNumberFormat="1" applyFont="1" applyFill="1" applyBorder="1"/>
    <xf numFmtId="166" fontId="14" fillId="5" borderId="7" xfId="0" applyNumberFormat="1" applyFont="1" applyFill="1" applyBorder="1"/>
    <xf numFmtId="0" fontId="7" fillId="0" borderId="7" xfId="0" applyFont="1" applyBorder="1" applyAlignment="1">
      <alignment horizontal="left"/>
    </xf>
    <xf numFmtId="166" fontId="7" fillId="0" borderId="7" xfId="0" applyNumberFormat="1" applyFont="1" applyBorder="1"/>
    <xf numFmtId="0" fontId="14" fillId="6" borderId="7" xfId="0" applyFont="1" applyFill="1" applyBorder="1" applyAlignment="1">
      <alignment horizontal="left"/>
    </xf>
    <xf numFmtId="0" fontId="14" fillId="6" borderId="7" xfId="0" applyFont="1" applyFill="1" applyBorder="1"/>
    <xf numFmtId="2" fontId="14" fillId="6" borderId="7" xfId="0" applyNumberFormat="1" applyFont="1" applyFill="1" applyBorder="1"/>
    <xf numFmtId="0" fontId="14" fillId="7" borderId="7" xfId="0" applyFont="1" applyFill="1" applyBorder="1" applyAlignment="1">
      <alignment horizontal="left"/>
    </xf>
    <xf numFmtId="0" fontId="14" fillId="7" borderId="7" xfId="0" applyFont="1" applyFill="1" applyBorder="1"/>
    <xf numFmtId="2" fontId="14" fillId="7" borderId="7" xfId="0" applyNumberFormat="1" applyFont="1" applyFill="1" applyBorder="1"/>
    <xf numFmtId="0" fontId="14" fillId="8" borderId="7" xfId="0" applyFont="1" applyFill="1" applyBorder="1" applyAlignment="1">
      <alignment horizontal="left"/>
    </xf>
    <xf numFmtId="0" fontId="14" fillId="8" borderId="7" xfId="0" applyFont="1" applyFill="1" applyBorder="1"/>
    <xf numFmtId="2" fontId="14" fillId="8" borderId="7" xfId="0" applyNumberFormat="1" applyFont="1" applyFill="1" applyBorder="1"/>
    <xf numFmtId="0" fontId="14" fillId="9" borderId="7" xfId="0" applyFont="1" applyFill="1" applyBorder="1" applyAlignment="1">
      <alignment horizontal="left"/>
    </xf>
    <xf numFmtId="0" fontId="14" fillId="9" borderId="7" xfId="0" applyFont="1" applyFill="1" applyBorder="1"/>
    <xf numFmtId="2" fontId="14" fillId="9" borderId="7" xfId="0" applyNumberFormat="1" applyFont="1" applyFill="1" applyBorder="1"/>
    <xf numFmtId="0" fontId="14" fillId="10" borderId="7" xfId="0" applyFont="1" applyFill="1" applyBorder="1" applyAlignment="1">
      <alignment horizontal="left"/>
    </xf>
    <xf numFmtId="0" fontId="14" fillId="10" borderId="7" xfId="0" applyFont="1" applyFill="1" applyBorder="1"/>
    <xf numFmtId="2" fontId="14" fillId="10" borderId="7" xfId="0" applyNumberFormat="1" applyFont="1" applyFill="1" applyBorder="1"/>
    <xf numFmtId="0" fontId="14" fillId="11" borderId="7" xfId="0" applyFont="1" applyFill="1" applyBorder="1" applyAlignment="1">
      <alignment horizontal="left"/>
    </xf>
    <xf numFmtId="0" fontId="14" fillId="11" borderId="7" xfId="0" applyFont="1" applyFill="1" applyBorder="1"/>
    <xf numFmtId="2" fontId="14" fillId="11" borderId="7" xfId="0" applyNumberFormat="1" applyFont="1" applyFill="1" applyBorder="1"/>
    <xf numFmtId="0" fontId="14" fillId="12" borderId="7" xfId="0" applyFont="1" applyFill="1" applyBorder="1" applyAlignment="1">
      <alignment horizontal="left"/>
    </xf>
    <xf numFmtId="0" fontId="14" fillId="12" borderId="7" xfId="0" applyFont="1" applyFill="1" applyBorder="1"/>
    <xf numFmtId="2" fontId="14" fillId="12" borderId="7" xfId="0" applyNumberFormat="1" applyFont="1" applyFill="1" applyBorder="1"/>
    <xf numFmtId="0" fontId="14" fillId="13" borderId="7" xfId="0" applyFont="1" applyFill="1" applyBorder="1" applyAlignment="1">
      <alignment horizontal="left"/>
    </xf>
    <xf numFmtId="0" fontId="14" fillId="13" borderId="7" xfId="0" applyFont="1" applyFill="1" applyBorder="1"/>
    <xf numFmtId="2" fontId="14" fillId="13" borderId="7" xfId="0" applyNumberFormat="1" applyFont="1" applyFill="1" applyBorder="1"/>
    <xf numFmtId="0" fontId="14" fillId="14" borderId="7" xfId="0" applyFont="1" applyFill="1" applyBorder="1" applyAlignment="1">
      <alignment horizontal="left"/>
    </xf>
    <xf numFmtId="0" fontId="14" fillId="14" borderId="7" xfId="0" applyFont="1" applyFill="1" applyBorder="1"/>
    <xf numFmtId="2" fontId="14" fillId="14" borderId="7" xfId="0" applyNumberFormat="1" applyFont="1" applyFill="1" applyBorder="1"/>
    <xf numFmtId="0" fontId="14" fillId="15" borderId="7" xfId="0" applyFont="1" applyFill="1" applyBorder="1" applyAlignment="1">
      <alignment horizontal="left"/>
    </xf>
    <xf numFmtId="0" fontId="14" fillId="15" borderId="7" xfId="0" applyFont="1" applyFill="1" applyBorder="1"/>
    <xf numFmtId="2" fontId="14" fillId="15" borderId="7" xfId="0" applyNumberFormat="1" applyFont="1" applyFill="1" applyBorder="1"/>
    <xf numFmtId="0" fontId="14" fillId="16" borderId="7" xfId="0" applyFont="1" applyFill="1" applyBorder="1" applyAlignment="1">
      <alignment horizontal="left"/>
    </xf>
    <xf numFmtId="2" fontId="14" fillId="16" borderId="7" xfId="0" applyNumberFormat="1" applyFont="1" applyFill="1" applyBorder="1"/>
    <xf numFmtId="0" fontId="14" fillId="16" borderId="7" xfId="0" applyFont="1" applyFill="1" applyBorder="1"/>
    <xf numFmtId="0" fontId="14" fillId="17" borderId="7" xfId="0" applyFont="1" applyFill="1" applyBorder="1" applyAlignment="1">
      <alignment horizontal="left"/>
    </xf>
    <xf numFmtId="2" fontId="14" fillId="17" borderId="7" xfId="0" applyNumberFormat="1" applyFont="1" applyFill="1" applyBorder="1"/>
    <xf numFmtId="0" fontId="14" fillId="17" borderId="7" xfId="0" applyFont="1" applyFill="1" applyBorder="1"/>
    <xf numFmtId="0" fontId="14" fillId="18" borderId="7" xfId="0" applyFont="1" applyFill="1" applyBorder="1" applyAlignment="1">
      <alignment horizontal="left"/>
    </xf>
    <xf numFmtId="2" fontId="14" fillId="18" borderId="7" xfId="0" applyNumberFormat="1" applyFont="1" applyFill="1" applyBorder="1"/>
    <xf numFmtId="0" fontId="14" fillId="18" borderId="7" xfId="0" applyFont="1" applyFill="1" applyBorder="1"/>
    <xf numFmtId="0" fontId="14" fillId="19" borderId="7" xfId="0" applyFont="1" applyFill="1" applyBorder="1" applyAlignment="1">
      <alignment horizontal="left"/>
    </xf>
    <xf numFmtId="0" fontId="14" fillId="19" borderId="7" xfId="0" applyFont="1" applyFill="1" applyBorder="1"/>
    <xf numFmtId="2" fontId="14" fillId="19" borderId="7" xfId="0" applyNumberFormat="1" applyFont="1" applyFill="1" applyBorder="1"/>
    <xf numFmtId="0" fontId="14" fillId="21" borderId="7" xfId="0" applyFont="1" applyFill="1" applyBorder="1" applyAlignment="1">
      <alignment horizontal="left"/>
    </xf>
    <xf numFmtId="0" fontId="14" fillId="21" borderId="7" xfId="0" applyFont="1" applyFill="1" applyBorder="1"/>
    <xf numFmtId="2" fontId="14" fillId="21" borderId="7" xfId="0" applyNumberFormat="1" applyFont="1" applyFill="1" applyBorder="1"/>
    <xf numFmtId="0" fontId="14" fillId="22" borderId="7" xfId="0" applyFont="1" applyFill="1" applyBorder="1" applyAlignment="1">
      <alignment horizontal="left"/>
    </xf>
    <xf numFmtId="0" fontId="14" fillId="22" borderId="7" xfId="0" applyFont="1" applyFill="1" applyBorder="1"/>
    <xf numFmtId="2" fontId="14" fillId="22" borderId="7" xfId="0" applyNumberFormat="1" applyFont="1" applyFill="1" applyBorder="1"/>
    <xf numFmtId="0" fontId="7" fillId="3" borderId="28" xfId="0" applyFont="1" applyFill="1" applyBorder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14" fillId="4" borderId="38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64" fontId="8" fillId="0" borderId="38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164" fontId="8" fillId="0" borderId="45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164" fontId="8" fillId="0" borderId="46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64" fontId="8" fillId="0" borderId="49" xfId="0" applyNumberFormat="1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164" fontId="8" fillId="0" borderId="5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3" borderId="52" xfId="0" applyFont="1" applyFill="1" applyBorder="1" applyAlignment="1">
      <alignment horizontal="left" vertical="center"/>
    </xf>
    <xf numFmtId="2" fontId="7" fillId="3" borderId="53" xfId="0" applyNumberFormat="1" applyFont="1" applyFill="1" applyBorder="1" applyAlignment="1">
      <alignment horizontal="center" vertical="center"/>
    </xf>
    <xf numFmtId="164" fontId="7" fillId="3" borderId="53" xfId="0" applyNumberFormat="1" applyFont="1" applyFill="1" applyBorder="1" applyAlignment="1">
      <alignment horizontal="center" vertical="center"/>
    </xf>
    <xf numFmtId="164" fontId="8" fillId="3" borderId="54" xfId="0" applyNumberFormat="1" applyFont="1" applyFill="1" applyBorder="1" applyAlignment="1">
      <alignment horizontal="right" vertical="center"/>
    </xf>
    <xf numFmtId="0" fontId="7" fillId="0" borderId="55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2" fontId="7" fillId="0" borderId="7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vertical="center"/>
    </xf>
    <xf numFmtId="164" fontId="7" fillId="0" borderId="56" xfId="0" applyNumberFormat="1" applyFont="1" applyBorder="1" applyAlignment="1">
      <alignment vertical="center"/>
    </xf>
    <xf numFmtId="2" fontId="7" fillId="0" borderId="0" xfId="0" applyNumberFormat="1" applyFont="1"/>
    <xf numFmtId="0" fontId="7" fillId="0" borderId="9" xfId="0" applyFont="1" applyBorder="1" applyAlignment="1">
      <alignment horizontal="left" vertical="center"/>
    </xf>
    <xf numFmtId="0" fontId="8" fillId="3" borderId="57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0" fontId="8" fillId="3" borderId="16" xfId="0" applyFont="1" applyFill="1" applyBorder="1" applyAlignment="1">
      <alignment horizontal="left" vertical="center"/>
    </xf>
    <xf numFmtId="2" fontId="7" fillId="3" borderId="7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2" fontId="7" fillId="3" borderId="7" xfId="0" applyNumberFormat="1" applyFont="1" applyFill="1" applyBorder="1" applyAlignment="1">
      <alignment vertical="center"/>
    </xf>
    <xf numFmtId="164" fontId="8" fillId="3" borderId="56" xfId="0" applyNumberFormat="1" applyFont="1" applyFill="1" applyBorder="1" applyAlignment="1">
      <alignment vertical="center"/>
    </xf>
    <xf numFmtId="0" fontId="7" fillId="0" borderId="58" xfId="0" applyFont="1" applyBorder="1" applyAlignment="1">
      <alignment vertical="center"/>
    </xf>
    <xf numFmtId="0" fontId="7" fillId="0" borderId="59" xfId="0" applyFont="1" applyBorder="1" applyAlignment="1">
      <alignment vertical="center"/>
    </xf>
    <xf numFmtId="0" fontId="7" fillId="0" borderId="59" xfId="0" applyFont="1" applyBorder="1" applyAlignment="1">
      <alignment horizontal="left" vertical="center"/>
    </xf>
    <xf numFmtId="2" fontId="7" fillId="0" borderId="60" xfId="0" applyNumberFormat="1" applyFont="1" applyBorder="1" applyAlignment="1">
      <alignment horizontal="center" vertical="center"/>
    </xf>
    <xf numFmtId="164" fontId="7" fillId="0" borderId="60" xfId="0" applyNumberFormat="1" applyFont="1" applyBorder="1" applyAlignment="1">
      <alignment horizontal="center" vertical="center"/>
    </xf>
    <xf numFmtId="2" fontId="7" fillId="0" borderId="60" xfId="0" applyNumberFormat="1" applyFont="1" applyBorder="1" applyAlignment="1">
      <alignment vertical="center"/>
    </xf>
    <xf numFmtId="164" fontId="7" fillId="0" borderId="61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2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3" borderId="62" xfId="0" applyFont="1" applyFill="1" applyBorder="1" applyAlignment="1">
      <alignment horizontal="center" vertical="center"/>
    </xf>
    <xf numFmtId="164" fontId="8" fillId="3" borderId="63" xfId="0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/>
    <xf numFmtId="0" fontId="8" fillId="3" borderId="52" xfId="0" applyFont="1" applyFill="1" applyBorder="1" applyAlignment="1">
      <alignment horizontal="center" vertical="center"/>
    </xf>
    <xf numFmtId="164" fontId="8" fillId="3" borderId="54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4" fontId="7" fillId="0" borderId="56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164" fontId="8" fillId="3" borderId="56" xfId="0" applyNumberFormat="1" applyFont="1" applyFill="1" applyBorder="1" applyAlignment="1">
      <alignment horizontal="center" vertical="center"/>
    </xf>
    <xf numFmtId="0" fontId="7" fillId="0" borderId="55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0" borderId="59" xfId="0" applyFont="1" applyBorder="1" applyAlignment="1">
      <alignment horizontal="center" vertical="center"/>
    </xf>
    <xf numFmtId="164" fontId="7" fillId="0" borderId="61" xfId="0" applyNumberFormat="1" applyFont="1" applyBorder="1" applyAlignment="1">
      <alignment horizontal="center" vertical="center"/>
    </xf>
    <xf numFmtId="164" fontId="8" fillId="3" borderId="63" xfId="0" applyNumberFormat="1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164" fontId="8" fillId="0" borderId="46" xfId="0" applyNumberFormat="1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164" fontId="8" fillId="0" borderId="50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3" borderId="52" xfId="0" applyFont="1" applyFill="1" applyBorder="1" applyAlignment="1">
      <alignment horizontal="left"/>
    </xf>
    <xf numFmtId="2" fontId="7" fillId="3" borderId="53" xfId="0" applyNumberFormat="1" applyFont="1" applyFill="1" applyBorder="1" applyAlignment="1">
      <alignment horizontal="center"/>
    </xf>
    <xf numFmtId="164" fontId="8" fillId="3" borderId="54" xfId="0" applyNumberFormat="1" applyFont="1" applyFill="1" applyBorder="1" applyAlignment="1">
      <alignment horizontal="right"/>
    </xf>
    <xf numFmtId="0" fontId="7" fillId="0" borderId="9" xfId="0" applyFont="1" applyBorder="1"/>
    <xf numFmtId="0" fontId="7" fillId="0" borderId="10" xfId="0" applyFont="1" applyBorder="1" applyAlignment="1">
      <alignment horizontal="left"/>
    </xf>
    <xf numFmtId="164" fontId="7" fillId="0" borderId="56" xfId="0" applyNumberFormat="1" applyFont="1" applyBorder="1"/>
    <xf numFmtId="0" fontId="7" fillId="0" borderId="9" xfId="0" applyFont="1" applyBorder="1" applyAlignment="1">
      <alignment horizontal="left"/>
    </xf>
    <xf numFmtId="0" fontId="8" fillId="3" borderId="16" xfId="0" applyFont="1" applyFill="1" applyBorder="1" applyAlignment="1">
      <alignment horizontal="left"/>
    </xf>
    <xf numFmtId="2" fontId="7" fillId="3" borderId="7" xfId="0" applyNumberFormat="1" applyFont="1" applyFill="1" applyBorder="1"/>
    <xf numFmtId="164" fontId="8" fillId="3" borderId="56" xfId="0" applyNumberFormat="1" applyFont="1" applyFill="1" applyBorder="1"/>
    <xf numFmtId="0" fontId="7" fillId="0" borderId="59" xfId="0" applyFont="1" applyBorder="1" applyAlignment="1">
      <alignment horizontal="left"/>
    </xf>
    <xf numFmtId="2" fontId="7" fillId="0" borderId="60" xfId="0" applyNumberFormat="1" applyFont="1" applyBorder="1"/>
    <xf numFmtId="164" fontId="7" fillId="0" borderId="61" xfId="0" applyNumberFormat="1" applyFont="1" applyBorder="1"/>
    <xf numFmtId="0" fontId="7" fillId="0" borderId="0" xfId="0" applyFont="1" applyAlignment="1">
      <alignment horizontal="left"/>
    </xf>
    <xf numFmtId="0" fontId="8" fillId="3" borderId="62" xfId="0" applyFont="1" applyFill="1" applyBorder="1" applyAlignment="1">
      <alignment horizontal="center"/>
    </xf>
    <xf numFmtId="164" fontId="8" fillId="3" borderId="63" xfId="0" applyNumberFormat="1" applyFont="1" applyFill="1" applyBorder="1"/>
    <xf numFmtId="0" fontId="7" fillId="0" borderId="64" xfId="0" applyFont="1" applyBorder="1" applyAlignment="1">
      <alignment horizontal="left"/>
    </xf>
    <xf numFmtId="0" fontId="14" fillId="5" borderId="38" xfId="0" applyFont="1" applyFill="1" applyBorder="1" applyAlignment="1">
      <alignment horizontal="center" vertical="center"/>
    </xf>
    <xf numFmtId="165" fontId="7" fillId="0" borderId="0" xfId="0" applyNumberFormat="1" applyFont="1"/>
    <xf numFmtId="168" fontId="7" fillId="0" borderId="0" xfId="0" applyNumberFormat="1" applyFont="1"/>
    <xf numFmtId="9" fontId="7" fillId="0" borderId="0" xfId="0" applyNumberFormat="1" applyFont="1"/>
    <xf numFmtId="0" fontId="14" fillId="6" borderId="38" xfId="0" applyFont="1" applyFill="1" applyBorder="1" applyAlignment="1">
      <alignment horizontal="center" vertical="center"/>
    </xf>
    <xf numFmtId="0" fontId="7" fillId="0" borderId="65" xfId="0" applyFont="1" applyBorder="1" applyAlignment="1">
      <alignment horizontal="left" vertical="center"/>
    </xf>
    <xf numFmtId="0" fontId="7" fillId="0" borderId="6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7" fillId="0" borderId="64" xfId="0" applyFont="1" applyBorder="1" applyAlignment="1">
      <alignment horizontal="center"/>
    </xf>
    <xf numFmtId="164" fontId="7" fillId="0" borderId="64" xfId="0" applyNumberFormat="1" applyFont="1" applyBorder="1" applyAlignment="1">
      <alignment horizontal="center" vertical="center"/>
    </xf>
    <xf numFmtId="164" fontId="7" fillId="0" borderId="67" xfId="0" applyNumberFormat="1" applyFont="1" applyBorder="1"/>
    <xf numFmtId="0" fontId="8" fillId="0" borderId="8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65" xfId="0" applyFont="1" applyBorder="1" applyAlignment="1">
      <alignment horizontal="left"/>
    </xf>
    <xf numFmtId="164" fontId="13" fillId="0" borderId="7" xfId="0" applyNumberFormat="1" applyFont="1" applyBorder="1" applyAlignment="1">
      <alignment horizontal="center" vertical="center"/>
    </xf>
    <xf numFmtId="164" fontId="13" fillId="3" borderId="7" xfId="0" applyNumberFormat="1" applyFont="1" applyFill="1" applyBorder="1" applyAlignment="1">
      <alignment horizontal="center" vertical="center"/>
    </xf>
    <xf numFmtId="2" fontId="13" fillId="3" borderId="7" xfId="0" applyNumberFormat="1" applyFont="1" applyFill="1" applyBorder="1"/>
    <xf numFmtId="0" fontId="13" fillId="0" borderId="0" xfId="0" applyFont="1" applyAlignment="1">
      <alignment horizontal="right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2" fontId="1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2" fontId="13" fillId="0" borderId="0" xfId="0" applyNumberFormat="1" applyFont="1"/>
    <xf numFmtId="164" fontId="16" fillId="0" borderId="0" xfId="0" applyNumberFormat="1" applyFont="1"/>
    <xf numFmtId="0" fontId="13" fillId="0" borderId="0" xfId="0" applyFont="1" applyAlignment="1">
      <alignment vertical="center"/>
    </xf>
    <xf numFmtId="164" fontId="13" fillId="0" borderId="0" xfId="0" applyNumberFormat="1" applyFont="1"/>
    <xf numFmtId="0" fontId="7" fillId="0" borderId="68" xfId="0" applyFont="1" applyBorder="1" applyAlignment="1">
      <alignment vertical="center"/>
    </xf>
    <xf numFmtId="0" fontId="7" fillId="0" borderId="68" xfId="0" applyFont="1" applyBorder="1" applyAlignment="1">
      <alignment horizontal="left" vertical="center"/>
    </xf>
    <xf numFmtId="0" fontId="14" fillId="7" borderId="38" xfId="0" applyFont="1" applyFill="1" applyBorder="1" applyAlignment="1">
      <alignment horizontal="center" vertical="center"/>
    </xf>
    <xf numFmtId="0" fontId="8" fillId="3" borderId="69" xfId="0" applyFont="1" applyFill="1" applyBorder="1" applyAlignment="1">
      <alignment vertical="center"/>
    </xf>
    <xf numFmtId="0" fontId="8" fillId="3" borderId="52" xfId="0" applyFont="1" applyFill="1" applyBorder="1"/>
    <xf numFmtId="0" fontId="7" fillId="0" borderId="7" xfId="0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0" fontId="14" fillId="8" borderId="38" xfId="0" applyFont="1" applyFill="1" applyBorder="1" applyAlignment="1">
      <alignment horizontal="center" vertical="center"/>
    </xf>
    <xf numFmtId="164" fontId="13" fillId="0" borderId="64" xfId="0" applyNumberFormat="1" applyFont="1" applyBorder="1" applyAlignment="1">
      <alignment horizontal="center" vertical="center"/>
    </xf>
    <xf numFmtId="2" fontId="13" fillId="0" borderId="60" xfId="0" applyNumberFormat="1" applyFont="1" applyBorder="1"/>
    <xf numFmtId="0" fontId="14" fillId="9" borderId="38" xfId="0" applyFont="1" applyFill="1" applyBorder="1" applyAlignment="1">
      <alignment horizontal="center" vertical="center"/>
    </xf>
    <xf numFmtId="0" fontId="17" fillId="10" borderId="38" xfId="0" applyFont="1" applyFill="1" applyBorder="1" applyAlignment="1">
      <alignment horizontal="center" vertical="center"/>
    </xf>
    <xf numFmtId="0" fontId="18" fillId="0" borderId="7" xfId="0" applyFont="1" applyBorder="1"/>
    <xf numFmtId="2" fontId="18" fillId="0" borderId="7" xfId="0" applyNumberFormat="1" applyFont="1" applyBorder="1"/>
    <xf numFmtId="0" fontId="18" fillId="0" borderId="0" xfId="0" applyFont="1" applyAlignment="1">
      <alignment horizontal="left" vertical="center"/>
    </xf>
    <xf numFmtId="0" fontId="14" fillId="11" borderId="38" xfId="0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14" fillId="12" borderId="3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/>
    </xf>
    <xf numFmtId="0" fontId="14" fillId="13" borderId="38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/>
    </xf>
    <xf numFmtId="0" fontId="14" fillId="14" borderId="38" xfId="0" applyFont="1" applyFill="1" applyBorder="1" applyAlignment="1">
      <alignment horizontal="center" vertical="center"/>
    </xf>
    <xf numFmtId="0" fontId="14" fillId="15" borderId="38" xfId="0" applyFont="1" applyFill="1" applyBorder="1" applyAlignment="1">
      <alignment horizontal="center" vertical="center"/>
    </xf>
    <xf numFmtId="0" fontId="8" fillId="3" borderId="16" xfId="0" applyFont="1" applyFill="1" applyBorder="1"/>
    <xf numFmtId="0" fontId="14" fillId="16" borderId="38" xfId="0" applyFont="1" applyFill="1" applyBorder="1" applyAlignment="1">
      <alignment horizontal="center" vertical="center"/>
    </xf>
    <xf numFmtId="0" fontId="7" fillId="0" borderId="71" xfId="0" applyFont="1" applyBorder="1" applyAlignment="1">
      <alignment vertical="center"/>
    </xf>
    <xf numFmtId="0" fontId="7" fillId="0" borderId="72" xfId="0" applyFont="1" applyBorder="1"/>
    <xf numFmtId="0" fontId="7" fillId="0" borderId="73" xfId="0" applyFont="1" applyBorder="1" applyAlignment="1">
      <alignment vertical="center"/>
    </xf>
    <xf numFmtId="0" fontId="7" fillId="0" borderId="74" xfId="0" applyFont="1" applyBorder="1"/>
    <xf numFmtId="0" fontId="8" fillId="3" borderId="53" xfId="0" applyFont="1" applyFill="1" applyBorder="1" applyAlignment="1">
      <alignment horizontal="left"/>
    </xf>
    <xf numFmtId="0" fontId="8" fillId="0" borderId="59" xfId="0" applyFont="1" applyBorder="1" applyAlignment="1">
      <alignment horizontal="left"/>
    </xf>
    <xf numFmtId="0" fontId="8" fillId="3" borderId="76" xfId="0" applyFont="1" applyFill="1" applyBorder="1" applyAlignment="1">
      <alignment horizontal="left"/>
    </xf>
    <xf numFmtId="2" fontId="7" fillId="3" borderId="77" xfId="0" applyNumberFormat="1" applyFont="1" applyFill="1" applyBorder="1" applyAlignment="1">
      <alignment horizontal="center" vertical="center"/>
    </xf>
    <xf numFmtId="164" fontId="7" fillId="3" borderId="77" xfId="0" applyNumberFormat="1" applyFont="1" applyFill="1" applyBorder="1" applyAlignment="1">
      <alignment horizontal="center" vertical="center"/>
    </xf>
    <xf numFmtId="2" fontId="7" fillId="3" borderId="77" xfId="0" applyNumberFormat="1" applyFont="1" applyFill="1" applyBorder="1"/>
    <xf numFmtId="164" fontId="8" fillId="3" borderId="78" xfId="0" applyNumberFormat="1" applyFont="1" applyFill="1" applyBorder="1"/>
    <xf numFmtId="0" fontId="14" fillId="17" borderId="38" xfId="0" applyFont="1" applyFill="1" applyBorder="1" applyAlignment="1">
      <alignment horizontal="center" vertical="center"/>
    </xf>
    <xf numFmtId="0" fontId="14" fillId="18" borderId="38" xfId="0" applyFont="1" applyFill="1" applyBorder="1" applyAlignment="1">
      <alignment horizontal="center" vertical="center"/>
    </xf>
    <xf numFmtId="0" fontId="14" fillId="19" borderId="38" xfId="0" applyFont="1" applyFill="1" applyBorder="1" applyAlignment="1">
      <alignment horizontal="center" vertical="center"/>
    </xf>
    <xf numFmtId="0" fontId="7" fillId="0" borderId="68" xfId="0" applyFont="1" applyBorder="1"/>
    <xf numFmtId="0" fontId="14" fillId="21" borderId="38" xfId="0" applyFont="1" applyFill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0" fontId="8" fillId="3" borderId="57" xfId="0" applyFont="1" applyFill="1" applyBorder="1"/>
    <xf numFmtId="0" fontId="14" fillId="22" borderId="38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9" fillId="3" borderId="68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56" xfId="0" applyFont="1" applyFill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20" fillId="10" borderId="7" xfId="0" applyNumberFormat="1" applyFon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164" fontId="20" fillId="10" borderId="60" xfId="0" applyNumberFormat="1" applyFont="1" applyFill="1" applyBorder="1" applyAlignment="1">
      <alignment horizontal="center" vertical="center"/>
    </xf>
    <xf numFmtId="164" fontId="0" fillId="0" borderId="60" xfId="0" applyNumberFormat="1" applyBorder="1" applyAlignment="1">
      <alignment horizontal="center" vertical="center"/>
    </xf>
    <xf numFmtId="0" fontId="3" fillId="0" borderId="42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2" fillId="3" borderId="60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0" borderId="93" xfId="0" applyFont="1" applyBorder="1" applyAlignment="1">
      <alignment horizontal="center" vertical="center" wrapText="1"/>
    </xf>
    <xf numFmtId="9" fontId="7" fillId="0" borderId="93" xfId="0" applyNumberFormat="1" applyFont="1" applyBorder="1" applyAlignment="1">
      <alignment horizontal="center" vertical="center" wrapText="1"/>
    </xf>
    <xf numFmtId="0" fontId="7" fillId="3" borderId="94" xfId="0" applyFont="1" applyFill="1" applyBorder="1"/>
    <xf numFmtId="164" fontId="7" fillId="0" borderId="53" xfId="0" applyNumberFormat="1" applyFont="1" applyBorder="1"/>
    <xf numFmtId="164" fontId="7" fillId="3" borderId="53" xfId="0" applyNumberFormat="1" applyFont="1" applyFill="1" applyBorder="1"/>
    <xf numFmtId="164" fontId="7" fillId="3" borderId="54" xfId="0" applyNumberFormat="1" applyFont="1" applyFill="1" applyBorder="1"/>
    <xf numFmtId="0" fontId="7" fillId="3" borderId="68" xfId="0" applyFont="1" applyFill="1" applyBorder="1"/>
    <xf numFmtId="164" fontId="7" fillId="3" borderId="56" xfId="0" applyNumberFormat="1" applyFont="1" applyFill="1" applyBorder="1"/>
    <xf numFmtId="0" fontId="7" fillId="3" borderId="86" xfId="0" applyFont="1" applyFill="1" applyBorder="1"/>
    <xf numFmtId="164" fontId="7" fillId="0" borderId="60" xfId="0" applyNumberFormat="1" applyFont="1" applyBorder="1"/>
    <xf numFmtId="164" fontId="7" fillId="3" borderId="60" xfId="0" applyNumberFormat="1" applyFont="1" applyFill="1" applyBorder="1"/>
    <xf numFmtId="164" fontId="7" fillId="3" borderId="61" xfId="0" applyNumberFormat="1" applyFont="1" applyFill="1" applyBorder="1"/>
    <xf numFmtId="0" fontId="15" fillId="0" borderId="0" xfId="0" applyFont="1"/>
    <xf numFmtId="0" fontId="3" fillId="3" borderId="28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24" fillId="0" borderId="0" xfId="0" applyFont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right"/>
    </xf>
    <xf numFmtId="165" fontId="2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right"/>
    </xf>
    <xf numFmtId="0" fontId="27" fillId="0" borderId="0" xfId="0" applyFont="1" applyAlignment="1">
      <alignment horizontal="left" vertical="center"/>
    </xf>
    <xf numFmtId="2" fontId="28" fillId="0" borderId="7" xfId="0" applyNumberFormat="1" applyFont="1" applyBorder="1"/>
    <xf numFmtId="0" fontId="28" fillId="0" borderId="68" xfId="0" applyFont="1" applyBorder="1" applyAlignment="1">
      <alignment vertical="center"/>
    </xf>
    <xf numFmtId="0" fontId="28" fillId="0" borderId="7" xfId="0" applyFont="1" applyBorder="1"/>
    <xf numFmtId="0" fontId="29" fillId="0" borderId="7" xfId="0" applyFont="1" applyBorder="1" applyAlignment="1">
      <alignment horizontal="left"/>
    </xf>
    <xf numFmtId="2" fontId="28" fillId="0" borderId="7" xfId="0" applyNumberFormat="1" applyFont="1" applyBorder="1" applyAlignment="1">
      <alignment horizontal="center" vertical="center"/>
    </xf>
    <xf numFmtId="164" fontId="28" fillId="0" borderId="7" xfId="0" applyNumberFormat="1" applyFont="1" applyBorder="1" applyAlignment="1">
      <alignment horizontal="center" vertical="center"/>
    </xf>
    <xf numFmtId="164" fontId="28" fillId="0" borderId="56" xfId="0" applyNumberFormat="1" applyFont="1" applyBorder="1"/>
    <xf numFmtId="0" fontId="5" fillId="23" borderId="7" xfId="0" applyFont="1" applyFill="1" applyBorder="1"/>
    <xf numFmtId="164" fontId="5" fillId="23" borderId="7" xfId="0" applyNumberFormat="1" applyFont="1" applyFill="1" applyBorder="1"/>
    <xf numFmtId="10" fontId="5" fillId="23" borderId="7" xfId="0" applyNumberFormat="1" applyFont="1" applyFill="1" applyBorder="1"/>
    <xf numFmtId="0" fontId="14" fillId="23" borderId="38" xfId="0" applyFont="1" applyFill="1" applyBorder="1" applyAlignment="1">
      <alignment horizontal="center" vertical="center"/>
    </xf>
    <xf numFmtId="2" fontId="27" fillId="0" borderId="7" xfId="0" applyNumberFormat="1" applyFont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28" fillId="0" borderId="65" xfId="0" applyFont="1" applyBorder="1" applyAlignment="1">
      <alignment horizontal="left" vertical="center"/>
    </xf>
    <xf numFmtId="0" fontId="28" fillId="0" borderId="65" xfId="0" applyFont="1" applyBorder="1" applyAlignment="1">
      <alignment horizontal="left"/>
    </xf>
    <xf numFmtId="0" fontId="28" fillId="0" borderId="7" xfId="0" applyFont="1" applyBorder="1" applyAlignment="1">
      <alignment horizontal="left"/>
    </xf>
    <xf numFmtId="0" fontId="28" fillId="0" borderId="7" xfId="0" applyFont="1" applyBorder="1" applyAlignment="1">
      <alignment horizontal="center"/>
    </xf>
    <xf numFmtId="0" fontId="28" fillId="0" borderId="7" xfId="0" applyFont="1" applyBorder="1" applyAlignment="1">
      <alignment horizontal="center" vertical="center"/>
    </xf>
    <xf numFmtId="165" fontId="28" fillId="0" borderId="7" xfId="0" applyNumberFormat="1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164" fontId="29" fillId="0" borderId="38" xfId="0" applyNumberFormat="1" applyFont="1" applyBorder="1" applyAlignment="1">
      <alignment horizontal="center" vertical="center"/>
    </xf>
    <xf numFmtId="0" fontId="29" fillId="0" borderId="37" xfId="0" applyFont="1" applyBorder="1" applyAlignment="1">
      <alignment horizontal="center"/>
    </xf>
    <xf numFmtId="164" fontId="29" fillId="0" borderId="45" xfId="0" applyNumberFormat="1" applyFont="1" applyBorder="1" applyAlignment="1">
      <alignment horizontal="center" vertical="center"/>
    </xf>
    <xf numFmtId="0" fontId="29" fillId="0" borderId="45" xfId="0" applyFont="1" applyBorder="1" applyAlignment="1">
      <alignment horizontal="center"/>
    </xf>
    <xf numFmtId="164" fontId="29" fillId="0" borderId="46" xfId="0" applyNumberFormat="1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64" fontId="29" fillId="0" borderId="49" xfId="0" applyNumberFormat="1" applyFont="1" applyBorder="1" applyAlignment="1">
      <alignment horizontal="center" vertical="center"/>
    </xf>
    <xf numFmtId="0" fontId="29" fillId="0" borderId="49" xfId="0" applyFont="1" applyBorder="1" applyAlignment="1">
      <alignment horizontal="center"/>
    </xf>
    <xf numFmtId="164" fontId="29" fillId="0" borderId="50" xfId="0" applyNumberFormat="1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/>
    </xf>
    <xf numFmtId="0" fontId="29" fillId="3" borderId="52" xfId="0" applyFont="1" applyFill="1" applyBorder="1" applyAlignment="1">
      <alignment horizontal="left"/>
    </xf>
    <xf numFmtId="2" fontId="28" fillId="3" borderId="53" xfId="0" applyNumberFormat="1" applyFont="1" applyFill="1" applyBorder="1" applyAlignment="1">
      <alignment horizontal="center" vertical="center"/>
    </xf>
    <xf numFmtId="164" fontId="28" fillId="3" borderId="53" xfId="0" applyNumberFormat="1" applyFont="1" applyFill="1" applyBorder="1" applyAlignment="1">
      <alignment horizontal="center" vertical="center"/>
    </xf>
    <xf numFmtId="2" fontId="28" fillId="3" borderId="53" xfId="0" applyNumberFormat="1" applyFont="1" applyFill="1" applyBorder="1" applyAlignment="1">
      <alignment horizontal="center"/>
    </xf>
    <xf numFmtId="164" fontId="29" fillId="3" borderId="54" xfId="0" applyNumberFormat="1" applyFont="1" applyFill="1" applyBorder="1" applyAlignment="1">
      <alignment horizontal="right"/>
    </xf>
    <xf numFmtId="0" fontId="28" fillId="0" borderId="55" xfId="0" applyFont="1" applyBorder="1" applyAlignment="1">
      <alignment vertical="center"/>
    </xf>
    <xf numFmtId="0" fontId="28" fillId="0" borderId="9" xfId="0" applyFont="1" applyBorder="1"/>
    <xf numFmtId="0" fontId="28" fillId="0" borderId="9" xfId="0" applyFont="1" applyBorder="1" applyAlignment="1">
      <alignment horizontal="left"/>
    </xf>
    <xf numFmtId="0" fontId="29" fillId="3" borderId="16" xfId="0" applyFont="1" applyFill="1" applyBorder="1" applyAlignment="1">
      <alignment horizontal="left"/>
    </xf>
    <xf numFmtId="2" fontId="28" fillId="3" borderId="7" xfId="0" applyNumberFormat="1" applyFont="1" applyFill="1" applyBorder="1" applyAlignment="1">
      <alignment horizontal="center" vertical="center"/>
    </xf>
    <xf numFmtId="164" fontId="28" fillId="3" borderId="7" xfId="0" applyNumberFormat="1" applyFont="1" applyFill="1" applyBorder="1" applyAlignment="1">
      <alignment horizontal="center" vertical="center"/>
    </xf>
    <xf numFmtId="2" fontId="28" fillId="3" borderId="7" xfId="0" applyNumberFormat="1" applyFont="1" applyFill="1" applyBorder="1"/>
    <xf numFmtId="164" fontId="29" fillId="3" borderId="56" xfId="0" applyNumberFormat="1" applyFont="1" applyFill="1" applyBorder="1"/>
    <xf numFmtId="0" fontId="28" fillId="0" borderId="64" xfId="0" applyFont="1" applyBorder="1" applyAlignment="1">
      <alignment horizontal="center"/>
    </xf>
    <xf numFmtId="2" fontId="28" fillId="0" borderId="60" xfId="0" applyNumberFormat="1" applyFont="1" applyBorder="1" applyAlignment="1">
      <alignment horizontal="center" vertical="center"/>
    </xf>
    <xf numFmtId="164" fontId="28" fillId="0" borderId="64" xfId="0" applyNumberFormat="1" applyFont="1" applyBorder="1" applyAlignment="1">
      <alignment horizontal="center" vertical="center"/>
    </xf>
    <xf numFmtId="2" fontId="28" fillId="0" borderId="60" xfId="0" applyNumberFormat="1" applyFont="1" applyBorder="1"/>
    <xf numFmtId="164" fontId="28" fillId="0" borderId="67" xfId="0" applyNumberFormat="1" applyFont="1" applyBorder="1"/>
    <xf numFmtId="0" fontId="33" fillId="0" borderId="0" xfId="0" applyFont="1"/>
    <xf numFmtId="0" fontId="13" fillId="0" borderId="7" xfId="0" applyFont="1" applyBorder="1"/>
    <xf numFmtId="0" fontId="5" fillId="26" borderId="7" xfId="0" applyFont="1" applyFill="1" applyBorder="1"/>
    <xf numFmtId="164" fontId="5" fillId="26" borderId="7" xfId="0" applyNumberFormat="1" applyFont="1" applyFill="1" applyBorder="1"/>
    <xf numFmtId="10" fontId="5" fillId="26" borderId="7" xfId="0" applyNumberFormat="1" applyFont="1" applyFill="1" applyBorder="1"/>
    <xf numFmtId="0" fontId="14" fillId="28" borderId="7" xfId="0" applyFont="1" applyFill="1" applyBorder="1" applyAlignment="1">
      <alignment horizontal="left"/>
    </xf>
    <xf numFmtId="0" fontId="14" fillId="28" borderId="7" xfId="0" applyFont="1" applyFill="1" applyBorder="1"/>
    <xf numFmtId="2" fontId="14" fillId="28" borderId="7" xfId="0" applyNumberFormat="1" applyFont="1" applyFill="1" applyBorder="1"/>
    <xf numFmtId="0" fontId="14" fillId="23" borderId="7" xfId="0" applyFont="1" applyFill="1" applyBorder="1" applyAlignment="1">
      <alignment horizontal="left"/>
    </xf>
    <xf numFmtId="0" fontId="14" fillId="23" borderId="7" xfId="0" applyFont="1" applyFill="1" applyBorder="1"/>
    <xf numFmtId="2" fontId="14" fillId="23" borderId="7" xfId="0" applyNumberFormat="1" applyFont="1" applyFill="1" applyBorder="1"/>
    <xf numFmtId="0" fontId="14" fillId="28" borderId="38" xfId="0" applyFont="1" applyFill="1" applyBorder="1" applyAlignment="1">
      <alignment horizontal="center" vertical="center"/>
    </xf>
    <xf numFmtId="0" fontId="14" fillId="26" borderId="7" xfId="0" applyFont="1" applyFill="1" applyBorder="1" applyAlignment="1">
      <alignment horizontal="left"/>
    </xf>
    <xf numFmtId="0" fontId="14" fillId="26" borderId="7" xfId="0" applyFont="1" applyFill="1" applyBorder="1"/>
    <xf numFmtId="2" fontId="14" fillId="26" borderId="7" xfId="0" applyNumberFormat="1" applyFont="1" applyFill="1" applyBorder="1"/>
    <xf numFmtId="0" fontId="14" fillId="26" borderId="38" xfId="0" applyFont="1" applyFill="1" applyBorder="1" applyAlignment="1">
      <alignment horizontal="center" vertical="center"/>
    </xf>
    <xf numFmtId="164" fontId="18" fillId="0" borderId="7" xfId="0" applyNumberFormat="1" applyFont="1" applyBorder="1"/>
    <xf numFmtId="0" fontId="2" fillId="0" borderId="0" xfId="0" applyFont="1"/>
    <xf numFmtId="0" fontId="13" fillId="0" borderId="9" xfId="0" applyFont="1" applyBorder="1"/>
    <xf numFmtId="0" fontId="23" fillId="3" borderId="29" xfId="0" applyFont="1" applyFill="1" applyBorder="1" applyAlignment="1">
      <alignment horizontal="center" vertical="center"/>
    </xf>
    <xf numFmtId="0" fontId="23" fillId="3" borderId="35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6" fillId="4" borderId="7" xfId="0" applyFont="1" applyFill="1" applyBorder="1"/>
    <xf numFmtId="0" fontId="16" fillId="5" borderId="7" xfId="0" applyFont="1" applyFill="1" applyBorder="1"/>
    <xf numFmtId="0" fontId="16" fillId="6" borderId="7" xfId="0" applyFont="1" applyFill="1" applyBorder="1"/>
    <xf numFmtId="0" fontId="16" fillId="7" borderId="7" xfId="0" applyFont="1" applyFill="1" applyBorder="1"/>
    <xf numFmtId="0" fontId="16" fillId="8" borderId="7" xfId="0" applyFont="1" applyFill="1" applyBorder="1"/>
    <xf numFmtId="0" fontId="16" fillId="9" borderId="7" xfId="0" applyFont="1" applyFill="1" applyBorder="1"/>
    <xf numFmtId="0" fontId="16" fillId="10" borderId="7" xfId="0" applyFont="1" applyFill="1" applyBorder="1"/>
    <xf numFmtId="0" fontId="16" fillId="11" borderId="7" xfId="0" applyFont="1" applyFill="1" applyBorder="1"/>
    <xf numFmtId="0" fontId="16" fillId="12" borderId="7" xfId="0" applyFont="1" applyFill="1" applyBorder="1"/>
    <xf numFmtId="0" fontId="16" fillId="13" borderId="7" xfId="0" applyFont="1" applyFill="1" applyBorder="1"/>
    <xf numFmtId="0" fontId="16" fillId="14" borderId="7" xfId="0" applyFont="1" applyFill="1" applyBorder="1"/>
    <xf numFmtId="0" fontId="16" fillId="15" borderId="7" xfId="0" applyFont="1" applyFill="1" applyBorder="1"/>
    <xf numFmtId="4" fontId="13" fillId="0" borderId="7" xfId="0" applyNumberFormat="1" applyFont="1" applyBorder="1"/>
    <xf numFmtId="2" fontId="16" fillId="16" borderId="7" xfId="0" applyNumberFormat="1" applyFont="1" applyFill="1" applyBorder="1"/>
    <xf numFmtId="2" fontId="16" fillId="17" borderId="7" xfId="0" applyNumberFormat="1" applyFont="1" applyFill="1" applyBorder="1"/>
    <xf numFmtId="2" fontId="16" fillId="18" borderId="7" xfId="0" applyNumberFormat="1" applyFont="1" applyFill="1" applyBorder="1"/>
    <xf numFmtId="0" fontId="16" fillId="19" borderId="7" xfId="0" applyFont="1" applyFill="1" applyBorder="1"/>
    <xf numFmtId="0" fontId="16" fillId="23" borderId="7" xfId="0" applyFont="1" applyFill="1" applyBorder="1"/>
    <xf numFmtId="0" fontId="16" fillId="28" borderId="7" xfId="0" applyFont="1" applyFill="1" applyBorder="1"/>
    <xf numFmtId="0" fontId="16" fillId="26" borderId="7" xfId="0" applyFont="1" applyFill="1" applyBorder="1"/>
    <xf numFmtId="0" fontId="16" fillId="21" borderId="7" xfId="0" applyFont="1" applyFill="1" applyBorder="1"/>
    <xf numFmtId="0" fontId="16" fillId="22" borderId="7" xfId="0" applyFont="1" applyFill="1" applyBorder="1"/>
    <xf numFmtId="0" fontId="13" fillId="3" borderId="28" xfId="0" applyFont="1" applyFill="1" applyBorder="1"/>
    <xf numFmtId="0" fontId="34" fillId="3" borderId="21" xfId="0" applyFont="1" applyFill="1" applyBorder="1" applyAlignment="1">
      <alignment horizontal="center" vertical="center" wrapText="1"/>
    </xf>
    <xf numFmtId="0" fontId="18" fillId="0" borderId="68" xfId="0" applyFont="1" applyBorder="1"/>
    <xf numFmtId="0" fontId="29" fillId="0" borderId="8" xfId="0" applyFont="1" applyBorder="1" applyAlignment="1">
      <alignment horizontal="left"/>
    </xf>
    <xf numFmtId="2" fontId="18" fillId="0" borderId="7" xfId="0" applyNumberFormat="1" applyFont="1" applyBorder="1" applyAlignment="1">
      <alignment horizontal="center" vertical="center"/>
    </xf>
    <xf numFmtId="164" fontId="18" fillId="0" borderId="7" xfId="0" applyNumberFormat="1" applyFont="1" applyBorder="1" applyAlignment="1">
      <alignment horizontal="center" vertical="center"/>
    </xf>
    <xf numFmtId="164" fontId="18" fillId="0" borderId="56" xfId="0" applyNumberFormat="1" applyFont="1" applyBorder="1"/>
    <xf numFmtId="165" fontId="34" fillId="3" borderId="28" xfId="0" applyNumberFormat="1" applyFont="1" applyFill="1" applyBorder="1" applyAlignment="1">
      <alignment horizontal="center" vertical="center"/>
    </xf>
    <xf numFmtId="0" fontId="35" fillId="3" borderId="28" xfId="0" applyFont="1" applyFill="1" applyBorder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left" vertical="center"/>
    </xf>
    <xf numFmtId="0" fontId="36" fillId="0" borderId="0" xfId="0" applyFont="1"/>
    <xf numFmtId="0" fontId="18" fillId="0" borderId="0" xfId="0" applyFont="1" applyAlignment="1">
      <alignment horizontal="center" vertical="center"/>
    </xf>
    <xf numFmtId="0" fontId="18" fillId="0" borderId="55" xfId="0" applyFont="1" applyBorder="1" applyAlignment="1">
      <alignment vertical="center"/>
    </xf>
    <xf numFmtId="0" fontId="18" fillId="0" borderId="9" xfId="0" applyFont="1" applyBorder="1"/>
    <xf numFmtId="3" fontId="18" fillId="0" borderId="7" xfId="0" applyNumberFormat="1" applyFont="1" applyBorder="1"/>
    <xf numFmtId="4" fontId="18" fillId="0" borderId="7" xfId="0" applyNumberFormat="1" applyFont="1" applyBorder="1"/>
    <xf numFmtId="1" fontId="18" fillId="0" borderId="7" xfId="0" applyNumberFormat="1" applyFont="1" applyBorder="1"/>
    <xf numFmtId="0" fontId="18" fillId="0" borderId="68" xfId="0" applyFont="1" applyBorder="1" applyAlignment="1">
      <alignment vertical="center"/>
    </xf>
    <xf numFmtId="0" fontId="8" fillId="0" borderId="28" xfId="0" applyFont="1" applyBorder="1" applyAlignment="1">
      <alignment horizontal="center"/>
    </xf>
    <xf numFmtId="164" fontId="8" fillId="0" borderId="28" xfId="0" applyNumberFormat="1" applyFont="1" applyBorder="1"/>
    <xf numFmtId="0" fontId="5" fillId="7" borderId="7" xfId="0" applyFont="1" applyFill="1" applyBorder="1" applyAlignment="1">
      <alignment vertical="center"/>
    </xf>
    <xf numFmtId="164" fontId="5" fillId="7" borderId="7" xfId="0" applyNumberFormat="1" applyFont="1" applyFill="1" applyBorder="1" applyAlignment="1">
      <alignment vertical="center"/>
    </xf>
    <xf numFmtId="10" fontId="5" fillId="7" borderId="7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8" borderId="7" xfId="0" applyFont="1" applyFill="1" applyBorder="1" applyAlignment="1">
      <alignment vertical="center"/>
    </xf>
    <xf numFmtId="164" fontId="5" fillId="8" borderId="7" xfId="0" applyNumberFormat="1" applyFont="1" applyFill="1" applyBorder="1" applyAlignment="1">
      <alignment vertical="center"/>
    </xf>
    <xf numFmtId="10" fontId="5" fillId="8" borderId="7" xfId="0" applyNumberFormat="1" applyFont="1" applyFill="1" applyBorder="1" applyAlignment="1">
      <alignment vertical="center"/>
    </xf>
    <xf numFmtId="0" fontId="5" fillId="9" borderId="7" xfId="0" applyFont="1" applyFill="1" applyBorder="1" applyAlignment="1">
      <alignment vertical="center"/>
    </xf>
    <xf numFmtId="164" fontId="5" fillId="9" borderId="7" xfId="0" applyNumberFormat="1" applyFont="1" applyFill="1" applyBorder="1" applyAlignment="1">
      <alignment vertical="center"/>
    </xf>
    <xf numFmtId="10" fontId="5" fillId="9" borderId="7" xfId="0" applyNumberFormat="1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164" fontId="6" fillId="10" borderId="7" xfId="0" applyNumberFormat="1" applyFont="1" applyFill="1" applyBorder="1" applyAlignment="1">
      <alignment vertical="center"/>
    </xf>
    <xf numFmtId="10" fontId="6" fillId="10" borderId="7" xfId="0" applyNumberFormat="1" applyFont="1" applyFill="1" applyBorder="1" applyAlignment="1">
      <alignment vertical="center"/>
    </xf>
    <xf numFmtId="0" fontId="5" fillId="11" borderId="7" xfId="0" applyFont="1" applyFill="1" applyBorder="1" applyAlignment="1">
      <alignment vertical="center"/>
    </xf>
    <xf numFmtId="164" fontId="5" fillId="11" borderId="7" xfId="0" applyNumberFormat="1" applyFont="1" applyFill="1" applyBorder="1" applyAlignment="1">
      <alignment vertical="center"/>
    </xf>
    <xf numFmtId="10" fontId="5" fillId="11" borderId="7" xfId="0" applyNumberFormat="1" applyFont="1" applyFill="1" applyBorder="1" applyAlignment="1">
      <alignment vertical="center"/>
    </xf>
    <xf numFmtId="0" fontId="5" fillId="12" borderId="7" xfId="0" applyFont="1" applyFill="1" applyBorder="1" applyAlignment="1">
      <alignment vertical="center"/>
    </xf>
    <xf numFmtId="164" fontId="5" fillId="12" borderId="7" xfId="0" applyNumberFormat="1" applyFont="1" applyFill="1" applyBorder="1" applyAlignment="1">
      <alignment vertical="center"/>
    </xf>
    <xf numFmtId="10" fontId="5" fillId="12" borderId="7" xfId="0" applyNumberFormat="1" applyFont="1" applyFill="1" applyBorder="1" applyAlignment="1">
      <alignment vertical="center"/>
    </xf>
    <xf numFmtId="0" fontId="5" fillId="13" borderId="7" xfId="0" applyFont="1" applyFill="1" applyBorder="1" applyAlignment="1">
      <alignment vertical="center"/>
    </xf>
    <xf numFmtId="164" fontId="5" fillId="13" borderId="7" xfId="0" applyNumberFormat="1" applyFont="1" applyFill="1" applyBorder="1" applyAlignment="1">
      <alignment vertical="center"/>
    </xf>
    <xf numFmtId="10" fontId="5" fillId="13" borderId="7" xfId="0" applyNumberFormat="1" applyFont="1" applyFill="1" applyBorder="1" applyAlignment="1">
      <alignment vertical="center"/>
    </xf>
    <xf numFmtId="0" fontId="5" fillId="14" borderId="7" xfId="0" applyFont="1" applyFill="1" applyBorder="1" applyAlignment="1">
      <alignment vertical="center"/>
    </xf>
    <xf numFmtId="164" fontId="5" fillId="14" borderId="7" xfId="0" applyNumberFormat="1" applyFont="1" applyFill="1" applyBorder="1" applyAlignment="1">
      <alignment vertical="center"/>
    </xf>
    <xf numFmtId="10" fontId="5" fillId="14" borderId="7" xfId="0" applyNumberFormat="1" applyFont="1" applyFill="1" applyBorder="1" applyAlignment="1">
      <alignment vertical="center"/>
    </xf>
    <xf numFmtId="0" fontId="5" fillId="15" borderId="7" xfId="0" applyFont="1" applyFill="1" applyBorder="1" applyAlignment="1">
      <alignment vertical="center"/>
    </xf>
    <xf numFmtId="164" fontId="5" fillId="15" borderId="16" xfId="0" applyNumberFormat="1" applyFont="1" applyFill="1" applyBorder="1" applyAlignment="1">
      <alignment vertical="center"/>
    </xf>
    <xf numFmtId="10" fontId="5" fillId="15" borderId="7" xfId="0" applyNumberFormat="1" applyFont="1" applyFill="1" applyBorder="1" applyAlignment="1">
      <alignment vertical="center"/>
    </xf>
    <xf numFmtId="0" fontId="5" fillId="16" borderId="7" xfId="0" applyFont="1" applyFill="1" applyBorder="1" applyAlignment="1">
      <alignment vertical="center"/>
    </xf>
    <xf numFmtId="164" fontId="5" fillId="16" borderId="7" xfId="0" applyNumberFormat="1" applyFont="1" applyFill="1" applyBorder="1" applyAlignment="1">
      <alignment vertical="center"/>
    </xf>
    <xf numFmtId="10" fontId="5" fillId="16" borderId="7" xfId="0" applyNumberFormat="1" applyFont="1" applyFill="1" applyBorder="1" applyAlignment="1">
      <alignment vertical="center"/>
    </xf>
    <xf numFmtId="0" fontId="5" fillId="17" borderId="7" xfId="0" applyFont="1" applyFill="1" applyBorder="1" applyAlignment="1">
      <alignment vertical="center"/>
    </xf>
    <xf numFmtId="164" fontId="5" fillId="17" borderId="7" xfId="0" applyNumberFormat="1" applyFont="1" applyFill="1" applyBorder="1" applyAlignment="1">
      <alignment vertical="center"/>
    </xf>
    <xf numFmtId="10" fontId="5" fillId="17" borderId="7" xfId="0" applyNumberFormat="1" applyFont="1" applyFill="1" applyBorder="1" applyAlignment="1">
      <alignment vertical="center"/>
    </xf>
    <xf numFmtId="0" fontId="5" fillId="18" borderId="7" xfId="0" applyFont="1" applyFill="1" applyBorder="1" applyAlignment="1">
      <alignment vertical="center"/>
    </xf>
    <xf numFmtId="164" fontId="5" fillId="18" borderId="7" xfId="0" applyNumberFormat="1" applyFont="1" applyFill="1" applyBorder="1" applyAlignment="1">
      <alignment vertical="center"/>
    </xf>
    <xf numFmtId="10" fontId="5" fillId="18" borderId="7" xfId="0" applyNumberFormat="1" applyFont="1" applyFill="1" applyBorder="1" applyAlignment="1">
      <alignment vertical="center"/>
    </xf>
    <xf numFmtId="0" fontId="5" fillId="19" borderId="7" xfId="0" applyFont="1" applyFill="1" applyBorder="1" applyAlignment="1">
      <alignment vertical="center"/>
    </xf>
    <xf numFmtId="164" fontId="5" fillId="19" borderId="7" xfId="0" applyNumberFormat="1" applyFont="1" applyFill="1" applyBorder="1" applyAlignment="1">
      <alignment vertical="center"/>
    </xf>
    <xf numFmtId="10" fontId="5" fillId="19" borderId="7" xfId="0" applyNumberFormat="1" applyFont="1" applyFill="1" applyBorder="1" applyAlignment="1">
      <alignment vertical="center"/>
    </xf>
    <xf numFmtId="0" fontId="5" fillId="23" borderId="7" xfId="0" applyFont="1" applyFill="1" applyBorder="1" applyAlignment="1">
      <alignment vertical="center"/>
    </xf>
    <xf numFmtId="164" fontId="5" fillId="23" borderId="7" xfId="0" applyNumberFormat="1" applyFont="1" applyFill="1" applyBorder="1" applyAlignment="1">
      <alignment vertical="center"/>
    </xf>
    <xf numFmtId="10" fontId="5" fillId="23" borderId="7" xfId="0" applyNumberFormat="1" applyFont="1" applyFill="1" applyBorder="1" applyAlignment="1">
      <alignment vertical="center"/>
    </xf>
    <xf numFmtId="0" fontId="5" fillId="25" borderId="7" xfId="0" applyFont="1" applyFill="1" applyBorder="1" applyAlignment="1">
      <alignment vertical="center"/>
    </xf>
    <xf numFmtId="164" fontId="5" fillId="25" borderId="7" xfId="0" applyNumberFormat="1" applyFont="1" applyFill="1" applyBorder="1" applyAlignment="1">
      <alignment vertical="center"/>
    </xf>
    <xf numFmtId="10" fontId="5" fillId="25" borderId="7" xfId="0" applyNumberFormat="1" applyFont="1" applyFill="1" applyBorder="1" applyAlignment="1">
      <alignment vertical="center"/>
    </xf>
    <xf numFmtId="0" fontId="5" fillId="26" borderId="7" xfId="0" applyFont="1" applyFill="1" applyBorder="1" applyAlignment="1">
      <alignment vertical="center"/>
    </xf>
    <xf numFmtId="164" fontId="5" fillId="26" borderId="7" xfId="0" applyNumberFormat="1" applyFont="1" applyFill="1" applyBorder="1" applyAlignment="1">
      <alignment vertical="center"/>
    </xf>
    <xf numFmtId="10" fontId="5" fillId="26" borderId="7" xfId="0" applyNumberFormat="1" applyFont="1" applyFill="1" applyBorder="1" applyAlignment="1">
      <alignment vertical="center"/>
    </xf>
    <xf numFmtId="0" fontId="5" fillId="21" borderId="7" xfId="0" applyFont="1" applyFill="1" applyBorder="1" applyAlignment="1">
      <alignment vertical="center"/>
    </xf>
    <xf numFmtId="164" fontId="5" fillId="21" borderId="7" xfId="0" applyNumberFormat="1" applyFont="1" applyFill="1" applyBorder="1" applyAlignment="1">
      <alignment vertical="center"/>
    </xf>
    <xf numFmtId="10" fontId="5" fillId="21" borderId="7" xfId="0" applyNumberFormat="1" applyFont="1" applyFill="1" applyBorder="1" applyAlignment="1">
      <alignment vertical="center"/>
    </xf>
    <xf numFmtId="0" fontId="5" fillId="22" borderId="7" xfId="0" applyFont="1" applyFill="1" applyBorder="1" applyAlignment="1">
      <alignment vertical="center"/>
    </xf>
    <xf numFmtId="164" fontId="5" fillId="22" borderId="7" xfId="0" applyNumberFormat="1" applyFont="1" applyFill="1" applyBorder="1" applyAlignment="1">
      <alignment vertical="center"/>
    </xf>
    <xf numFmtId="10" fontId="5" fillId="22" borderId="7" xfId="0" applyNumberFormat="1" applyFont="1" applyFill="1" applyBorder="1" applyAlignment="1">
      <alignment vertical="center"/>
    </xf>
    <xf numFmtId="164" fontId="18" fillId="0" borderId="53" xfId="0" applyNumberFormat="1" applyFont="1" applyBorder="1"/>
    <xf numFmtId="164" fontId="18" fillId="0" borderId="60" xfId="0" applyNumberFormat="1" applyFont="1" applyBorder="1"/>
    <xf numFmtId="0" fontId="9" fillId="0" borderId="0" xfId="0" applyFont="1" applyAlignment="1">
      <alignment vertical="center"/>
    </xf>
    <xf numFmtId="164" fontId="10" fillId="3" borderId="7" xfId="0" applyNumberFormat="1" applyFont="1" applyFill="1" applyBorder="1" applyAlignment="1">
      <alignment vertical="center"/>
    </xf>
    <xf numFmtId="0" fontId="8" fillId="0" borderId="7" xfId="0" applyFont="1" applyBorder="1" applyAlignment="1">
      <alignment vertical="center"/>
    </xf>
    <xf numFmtId="164" fontId="8" fillId="3" borderId="7" xfId="0" applyNumberFormat="1" applyFont="1" applyFill="1" applyBorder="1" applyAlignment="1">
      <alignment vertical="center"/>
    </xf>
    <xf numFmtId="164" fontId="8" fillId="0" borderId="7" xfId="0" applyNumberFormat="1" applyFont="1" applyBorder="1" applyAlignment="1">
      <alignment vertical="center"/>
    </xf>
    <xf numFmtId="164" fontId="7" fillId="3" borderId="7" xfId="0" applyNumberFormat="1" applyFont="1" applyFill="1" applyBorder="1" applyAlignment="1">
      <alignment vertical="center"/>
    </xf>
    <xf numFmtId="164" fontId="10" fillId="0" borderId="7" xfId="0" applyNumberFormat="1" applyFont="1" applyBorder="1" applyAlignment="1">
      <alignment vertical="center"/>
    </xf>
    <xf numFmtId="10" fontId="10" fillId="3" borderId="7" xfId="0" applyNumberFormat="1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164" fontId="5" fillId="4" borderId="7" xfId="0" applyNumberFormat="1" applyFont="1" applyFill="1" applyBorder="1" applyAlignment="1">
      <alignment vertical="center"/>
    </xf>
    <xf numFmtId="10" fontId="5" fillId="4" borderId="7" xfId="0" applyNumberFormat="1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10" fontId="7" fillId="3" borderId="7" xfId="0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164" fontId="3" fillId="3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164" fontId="5" fillId="5" borderId="7" xfId="0" applyNumberFormat="1" applyFont="1" applyFill="1" applyBorder="1" applyAlignment="1">
      <alignment vertical="center"/>
    </xf>
    <xf numFmtId="10" fontId="5" fillId="5" borderId="7" xfId="0" applyNumberFormat="1" applyFont="1" applyFill="1" applyBorder="1" applyAlignment="1">
      <alignment vertical="center"/>
    </xf>
    <xf numFmtId="0" fontId="5" fillId="6" borderId="7" xfId="0" applyFont="1" applyFill="1" applyBorder="1" applyAlignment="1">
      <alignment vertical="center"/>
    </xf>
    <xf numFmtId="164" fontId="5" fillId="6" borderId="7" xfId="0" applyNumberFormat="1" applyFont="1" applyFill="1" applyBorder="1" applyAlignment="1">
      <alignment vertical="center"/>
    </xf>
    <xf numFmtId="10" fontId="5" fillId="6" borderId="7" xfId="0" applyNumberFormat="1" applyFont="1" applyFill="1" applyBorder="1" applyAlignment="1">
      <alignment vertical="center"/>
    </xf>
    <xf numFmtId="0" fontId="18" fillId="0" borderId="7" xfId="0" applyFont="1" applyBorder="1" applyAlignment="1">
      <alignment vertical="center"/>
    </xf>
    <xf numFmtId="2" fontId="18" fillId="0" borderId="7" xfId="0" applyNumberFormat="1" applyFont="1" applyBorder="1" applyAlignment="1">
      <alignment vertical="center"/>
    </xf>
    <xf numFmtId="164" fontId="18" fillId="3" borderId="7" xfId="0" applyNumberFormat="1" applyFont="1" applyFill="1" applyBorder="1" applyAlignment="1">
      <alignment vertical="center"/>
    </xf>
    <xf numFmtId="164" fontId="18" fillId="0" borderId="7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0" fontId="8" fillId="3" borderId="7" xfId="0" applyNumberFormat="1" applyFont="1" applyFill="1" applyBorder="1" applyAlignment="1">
      <alignment vertical="center"/>
    </xf>
    <xf numFmtId="0" fontId="27" fillId="0" borderId="7" xfId="0" applyFont="1" applyBorder="1" applyAlignment="1">
      <alignment vertical="center"/>
    </xf>
    <xf numFmtId="10" fontId="8" fillId="0" borderId="0" xfId="0" applyNumberFormat="1" applyFont="1" applyAlignment="1">
      <alignment vertical="center"/>
    </xf>
    <xf numFmtId="10" fontId="7" fillId="0" borderId="0" xfId="0" applyNumberFormat="1" applyFont="1" applyAlignment="1">
      <alignment vertical="center"/>
    </xf>
    <xf numFmtId="10" fontId="7" fillId="0" borderId="7" xfId="0" applyNumberFormat="1" applyFont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18" fillId="3" borderId="7" xfId="0" applyFont="1" applyFill="1" applyBorder="1" applyAlignment="1">
      <alignment vertical="center"/>
    </xf>
    <xf numFmtId="0" fontId="7" fillId="0" borderId="57" xfId="0" applyFont="1" applyBorder="1" applyAlignment="1">
      <alignment vertical="center"/>
    </xf>
    <xf numFmtId="0" fontId="7" fillId="0" borderId="16" xfId="0" applyFont="1" applyBorder="1"/>
    <xf numFmtId="0" fontId="8" fillId="0" borderId="16" xfId="0" applyFont="1" applyBorder="1" applyAlignment="1">
      <alignment horizontal="left"/>
    </xf>
    <xf numFmtId="0" fontId="37" fillId="0" borderId="0" xfId="0" applyFont="1"/>
    <xf numFmtId="9" fontId="7" fillId="3" borderId="7" xfId="0" applyNumberFormat="1" applyFont="1" applyFill="1" applyBorder="1" applyAlignment="1">
      <alignment vertical="center"/>
    </xf>
    <xf numFmtId="165" fontId="8" fillId="3" borderId="7" xfId="0" applyNumberFormat="1" applyFont="1" applyFill="1" applyBorder="1" applyAlignment="1">
      <alignment horizontal="left" vertical="center"/>
    </xf>
    <xf numFmtId="165" fontId="9" fillId="0" borderId="0" xfId="0" applyNumberFormat="1" applyFont="1" applyAlignment="1">
      <alignment horizontal="left" vertical="center"/>
    </xf>
    <xf numFmtId="165" fontId="7" fillId="0" borderId="7" xfId="0" applyNumberFormat="1" applyFont="1" applyBorder="1" applyAlignment="1">
      <alignment horizontal="left" vertical="center"/>
    </xf>
    <xf numFmtId="9" fontId="10" fillId="3" borderId="7" xfId="0" applyNumberFormat="1" applyFont="1" applyFill="1" applyBorder="1" applyAlignment="1">
      <alignment vertical="center"/>
    </xf>
    <xf numFmtId="165" fontId="10" fillId="3" borderId="7" xfId="0" applyNumberFormat="1" applyFont="1" applyFill="1" applyBorder="1" applyAlignment="1">
      <alignment horizontal="left" vertical="center"/>
    </xf>
    <xf numFmtId="169" fontId="7" fillId="0" borderId="0" xfId="0" applyNumberFormat="1" applyFont="1" applyAlignment="1">
      <alignment vertical="center"/>
    </xf>
    <xf numFmtId="169" fontId="0" fillId="0" borderId="0" xfId="0" applyNumberFormat="1" applyAlignment="1">
      <alignment vertical="center"/>
    </xf>
    <xf numFmtId="0" fontId="7" fillId="0" borderId="16" xfId="0" applyFont="1" applyBorder="1" applyAlignment="1">
      <alignment horizontal="left"/>
    </xf>
    <xf numFmtId="0" fontId="5" fillId="30" borderId="7" xfId="0" applyFont="1" applyFill="1" applyBorder="1" applyAlignment="1">
      <alignment vertical="center"/>
    </xf>
    <xf numFmtId="164" fontId="5" fillId="30" borderId="7" xfId="0" applyNumberFormat="1" applyFont="1" applyFill="1" applyBorder="1" applyAlignment="1">
      <alignment vertical="center"/>
    </xf>
    <xf numFmtId="10" fontId="5" fillId="30" borderId="7" xfId="0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30" borderId="7" xfId="0" applyFont="1" applyFill="1" applyBorder="1"/>
    <xf numFmtId="164" fontId="5" fillId="30" borderId="7" xfId="0" applyNumberFormat="1" applyFont="1" applyFill="1" applyBorder="1"/>
    <xf numFmtId="10" fontId="5" fillId="30" borderId="7" xfId="0" applyNumberFormat="1" applyFont="1" applyFill="1" applyBorder="1"/>
    <xf numFmtId="0" fontId="2" fillId="0" borderId="16" xfId="0" applyFont="1" applyBorder="1"/>
    <xf numFmtId="0" fontId="14" fillId="30" borderId="7" xfId="0" applyFont="1" applyFill="1" applyBorder="1" applyAlignment="1">
      <alignment horizontal="left"/>
    </xf>
    <xf numFmtId="0" fontId="16" fillId="30" borderId="7" xfId="0" applyFont="1" applyFill="1" applyBorder="1"/>
    <xf numFmtId="2" fontId="14" fillId="30" borderId="7" xfId="0" applyNumberFormat="1" applyFont="1" applyFill="1" applyBorder="1"/>
    <xf numFmtId="0" fontId="14" fillId="30" borderId="7" xfId="0" applyFont="1" applyFill="1" applyBorder="1"/>
    <xf numFmtId="0" fontId="14" fillId="30" borderId="38" xfId="0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/>
    </xf>
    <xf numFmtId="0" fontId="8" fillId="0" borderId="88" xfId="0" applyFont="1" applyBorder="1" applyAlignment="1">
      <alignment horizontal="center"/>
    </xf>
    <xf numFmtId="0" fontId="18" fillId="0" borderId="57" xfId="0" applyFont="1" applyBorder="1" applyAlignment="1">
      <alignment vertical="center"/>
    </xf>
    <xf numFmtId="0" fontId="18" fillId="0" borderId="16" xfId="0" applyFont="1" applyBorder="1"/>
    <xf numFmtId="0" fontId="13" fillId="0" borderId="16" xfId="0" applyFont="1" applyBorder="1"/>
    <xf numFmtId="0" fontId="7" fillId="0" borderId="57" xfId="0" applyFont="1" applyBorder="1" applyAlignment="1">
      <alignment horizontal="left" vertical="center"/>
    </xf>
    <xf numFmtId="0" fontId="7" fillId="0" borderId="75" xfId="0" applyFont="1" applyBorder="1" applyAlignment="1">
      <alignment horizontal="left" vertical="center"/>
    </xf>
    <xf numFmtId="0" fontId="3" fillId="32" borderId="28" xfId="0" applyFont="1" applyFill="1" applyBorder="1" applyAlignment="1">
      <alignment horizontal="left" vertical="center"/>
    </xf>
    <xf numFmtId="0" fontId="3" fillId="33" borderId="28" xfId="0" applyFont="1" applyFill="1" applyBorder="1" applyAlignment="1">
      <alignment horizontal="left" vertical="center"/>
    </xf>
    <xf numFmtId="164" fontId="10" fillId="34" borderId="7" xfId="0" applyNumberFormat="1" applyFont="1" applyFill="1" applyBorder="1" applyAlignment="1">
      <alignment vertical="center"/>
    </xf>
    <xf numFmtId="10" fontId="10" fillId="33" borderId="7" xfId="0" applyNumberFormat="1" applyFont="1" applyFill="1" applyBorder="1" applyAlignment="1">
      <alignment vertical="center"/>
    </xf>
    <xf numFmtId="164" fontId="10" fillId="35" borderId="7" xfId="0" applyNumberFormat="1" applyFont="1" applyFill="1" applyBorder="1" applyAlignment="1">
      <alignment vertical="center"/>
    </xf>
    <xf numFmtId="10" fontId="10" fillId="32" borderId="7" xfId="0" applyNumberFormat="1" applyFont="1" applyFill="1" applyBorder="1" applyAlignment="1">
      <alignment vertical="center"/>
    </xf>
    <xf numFmtId="43" fontId="23" fillId="3" borderId="28" xfId="2" applyFont="1" applyFill="1" applyBorder="1" applyAlignment="1">
      <alignment horizontal="center" vertical="center"/>
    </xf>
    <xf numFmtId="0" fontId="7" fillId="36" borderId="0" xfId="0" applyFont="1" applyFill="1" applyAlignment="1">
      <alignment horizontal="center" vertical="center"/>
    </xf>
    <xf numFmtId="0" fontId="7" fillId="36" borderId="0" xfId="0" applyFont="1" applyFill="1" applyAlignment="1">
      <alignment horizontal="left" vertical="center"/>
    </xf>
    <xf numFmtId="0" fontId="0" fillId="36" borderId="0" xfId="0" applyFill="1"/>
    <xf numFmtId="44" fontId="0" fillId="0" borderId="0" xfId="1" applyFont="1" applyAlignment="1"/>
    <xf numFmtId="164" fontId="7" fillId="3" borderId="8" xfId="0" applyNumberFormat="1" applyFont="1" applyFill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164" fontId="7" fillId="0" borderId="8" xfId="0" applyNumberFormat="1" applyFont="1" applyBorder="1" applyAlignment="1">
      <alignment horizontal="left" vertical="center"/>
    </xf>
    <xf numFmtId="164" fontId="10" fillId="3" borderId="8" xfId="0" applyNumberFormat="1" applyFont="1" applyFill="1" applyBorder="1" applyAlignment="1">
      <alignment horizontal="left" vertical="center"/>
    </xf>
    <xf numFmtId="0" fontId="12" fillId="14" borderId="8" xfId="0" applyFont="1" applyFill="1" applyBorder="1" applyAlignment="1">
      <alignment horizontal="center"/>
    </xf>
    <xf numFmtId="0" fontId="2" fillId="0" borderId="10" xfId="0" applyFont="1" applyBorder="1"/>
    <xf numFmtId="0" fontId="2" fillId="0" borderId="9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165" fontId="7" fillId="0" borderId="8" xfId="0" applyNumberFormat="1" applyFont="1" applyBorder="1" applyAlignment="1">
      <alignment vertical="center"/>
    </xf>
    <xf numFmtId="164" fontId="7" fillId="0" borderId="8" xfId="0" applyNumberFormat="1" applyFont="1" applyBorder="1" applyAlignment="1">
      <alignment vertical="center"/>
    </xf>
    <xf numFmtId="164" fontId="7" fillId="3" borderId="8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5" fillId="6" borderId="8" xfId="0" applyFont="1" applyFill="1" applyBorder="1" applyAlignment="1">
      <alignment vertical="center"/>
    </xf>
    <xf numFmtId="0" fontId="5" fillId="7" borderId="8" xfId="0" applyFont="1" applyFill="1" applyBorder="1" applyAlignment="1">
      <alignment vertical="center"/>
    </xf>
    <xf numFmtId="0" fontId="5" fillId="8" borderId="8" xfId="0" applyFont="1" applyFill="1" applyBorder="1" applyAlignment="1">
      <alignment vertical="center"/>
    </xf>
    <xf numFmtId="0" fontId="5" fillId="9" borderId="8" xfId="0" applyFont="1" applyFill="1" applyBorder="1" applyAlignment="1">
      <alignment vertical="center"/>
    </xf>
    <xf numFmtId="0" fontId="6" fillId="10" borderId="8" xfId="0" applyFont="1" applyFill="1" applyBorder="1" applyAlignment="1">
      <alignment vertical="center"/>
    </xf>
    <xf numFmtId="0" fontId="5" fillId="11" borderId="8" xfId="0" applyFont="1" applyFill="1" applyBorder="1" applyAlignment="1">
      <alignment vertical="center"/>
    </xf>
    <xf numFmtId="0" fontId="5" fillId="12" borderId="8" xfId="0" applyFont="1" applyFill="1" applyBorder="1" applyAlignment="1">
      <alignment vertical="center"/>
    </xf>
    <xf numFmtId="0" fontId="5" fillId="13" borderId="8" xfId="0" applyFont="1" applyFill="1" applyBorder="1" applyAlignment="1">
      <alignment vertical="center"/>
    </xf>
    <xf numFmtId="0" fontId="5" fillId="14" borderId="8" xfId="0" applyFont="1" applyFill="1" applyBorder="1" applyAlignment="1">
      <alignment vertical="center"/>
    </xf>
    <xf numFmtId="0" fontId="5" fillId="15" borderId="8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5" fillId="30" borderId="8" xfId="0" applyFont="1" applyFill="1" applyBorder="1" applyAlignment="1">
      <alignment vertical="center"/>
    </xf>
    <xf numFmtId="0" fontId="2" fillId="31" borderId="15" xfId="0" applyFont="1" applyFill="1" applyBorder="1" applyAlignment="1">
      <alignment vertical="center"/>
    </xf>
    <xf numFmtId="0" fontId="2" fillId="31" borderId="16" xfId="0" applyFont="1" applyFill="1" applyBorder="1" applyAlignment="1">
      <alignment vertical="center"/>
    </xf>
    <xf numFmtId="165" fontId="10" fillId="3" borderId="8" xfId="0" applyNumberFormat="1" applyFont="1" applyFill="1" applyBorder="1" applyAlignment="1">
      <alignment vertical="center"/>
    </xf>
    <xf numFmtId="0" fontId="5" fillId="16" borderId="8" xfId="0" applyFont="1" applyFill="1" applyBorder="1" applyAlignment="1">
      <alignment vertical="center"/>
    </xf>
    <xf numFmtId="0" fontId="5" fillId="17" borderId="8" xfId="0" applyFont="1" applyFill="1" applyBorder="1" applyAlignment="1">
      <alignment vertical="center"/>
    </xf>
    <xf numFmtId="0" fontId="5" fillId="18" borderId="8" xfId="0" applyFont="1" applyFill="1" applyBorder="1" applyAlignment="1">
      <alignment vertical="center"/>
    </xf>
    <xf numFmtId="0" fontId="5" fillId="19" borderId="8" xfId="0" applyFont="1" applyFill="1" applyBorder="1" applyAlignment="1">
      <alignment vertical="center"/>
    </xf>
    <xf numFmtId="0" fontId="5" fillId="25" borderId="8" xfId="0" applyFont="1" applyFill="1" applyBorder="1" applyAlignment="1">
      <alignment vertical="center"/>
    </xf>
    <xf numFmtId="0" fontId="2" fillId="25" borderId="10" xfId="0" applyFont="1" applyFill="1" applyBorder="1" applyAlignment="1">
      <alignment vertical="center"/>
    </xf>
    <xf numFmtId="0" fontId="2" fillId="25" borderId="9" xfId="0" applyFont="1" applyFill="1" applyBorder="1" applyAlignment="1">
      <alignment vertical="center"/>
    </xf>
    <xf numFmtId="0" fontId="30" fillId="23" borderId="8" xfId="0" applyFont="1" applyFill="1" applyBorder="1" applyAlignment="1">
      <alignment vertical="center"/>
    </xf>
    <xf numFmtId="0" fontId="2" fillId="24" borderId="10" xfId="0" applyFont="1" applyFill="1" applyBorder="1" applyAlignment="1">
      <alignment vertical="center"/>
    </xf>
    <xf numFmtId="0" fontId="2" fillId="24" borderId="9" xfId="0" applyFont="1" applyFill="1" applyBorder="1" applyAlignment="1">
      <alignment vertical="center"/>
    </xf>
    <xf numFmtId="0" fontId="5" fillId="26" borderId="8" xfId="0" applyFont="1" applyFill="1" applyBorder="1" applyAlignment="1">
      <alignment vertical="center"/>
    </xf>
    <xf numFmtId="0" fontId="2" fillId="27" borderId="10" xfId="0" applyFont="1" applyFill="1" applyBorder="1" applyAlignment="1">
      <alignment vertical="center"/>
    </xf>
    <xf numFmtId="0" fontId="2" fillId="27" borderId="9" xfId="0" applyFont="1" applyFill="1" applyBorder="1" applyAlignment="1">
      <alignment vertical="center"/>
    </xf>
    <xf numFmtId="0" fontId="5" fillId="21" borderId="8" xfId="0" applyFont="1" applyFill="1" applyBorder="1" applyAlignment="1">
      <alignment vertical="center"/>
    </xf>
    <xf numFmtId="165" fontId="8" fillId="3" borderId="8" xfId="0" applyNumberFormat="1" applyFont="1" applyFill="1" applyBorder="1" applyAlignment="1">
      <alignment vertical="center"/>
    </xf>
    <xf numFmtId="0" fontId="5" fillId="22" borderId="8" xfId="0" applyFont="1" applyFill="1" applyBorder="1" applyAlignment="1">
      <alignment vertical="center"/>
    </xf>
    <xf numFmtId="164" fontId="10" fillId="3" borderId="8" xfId="0" applyNumberFormat="1" applyFont="1" applyFill="1" applyBorder="1" applyAlignment="1">
      <alignment vertical="center"/>
    </xf>
    <xf numFmtId="164" fontId="7" fillId="0" borderId="0" xfId="0" applyNumberFormat="1" applyFont="1"/>
    <xf numFmtId="0" fontId="0" fillId="0" borderId="0" xfId="0"/>
    <xf numFmtId="0" fontId="1" fillId="2" borderId="11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4" fillId="3" borderId="11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7" xfId="0" applyFont="1" applyBorder="1"/>
    <xf numFmtId="0" fontId="3" fillId="3" borderId="19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3" fillId="3" borderId="22" xfId="0" applyFont="1" applyFill="1" applyBorder="1" applyAlignment="1">
      <alignment horizontal="center" vertical="center"/>
    </xf>
    <xf numFmtId="0" fontId="2" fillId="0" borderId="23" xfId="0" applyFont="1" applyBorder="1"/>
    <xf numFmtId="0" fontId="2" fillId="0" borderId="24" xfId="0" applyFont="1" applyBorder="1"/>
    <xf numFmtId="0" fontId="3" fillId="3" borderId="25" xfId="0" applyFont="1" applyFill="1" applyBorder="1" applyAlignment="1">
      <alignment horizontal="center" vertical="center"/>
    </xf>
    <xf numFmtId="0" fontId="2" fillId="0" borderId="26" xfId="0" applyFont="1" applyBorder="1"/>
    <xf numFmtId="0" fontId="14" fillId="4" borderId="8" xfId="0" applyFont="1" applyFill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14" fillId="5" borderId="8" xfId="0" applyFont="1" applyFill="1" applyBorder="1" applyAlignment="1">
      <alignment horizontal="left"/>
    </xf>
    <xf numFmtId="0" fontId="14" fillId="6" borderId="8" xfId="0" applyFont="1" applyFill="1" applyBorder="1" applyAlignment="1">
      <alignment horizontal="left"/>
    </xf>
    <xf numFmtId="0" fontId="14" fillId="7" borderId="8" xfId="0" applyFont="1" applyFill="1" applyBorder="1" applyAlignment="1">
      <alignment horizontal="left"/>
    </xf>
    <xf numFmtId="0" fontId="14" fillId="8" borderId="8" xfId="0" applyFont="1" applyFill="1" applyBorder="1" applyAlignment="1">
      <alignment horizontal="left"/>
    </xf>
    <xf numFmtId="0" fontId="14" fillId="9" borderId="8" xfId="0" applyFont="1" applyFill="1" applyBorder="1" applyAlignment="1">
      <alignment horizontal="left"/>
    </xf>
    <xf numFmtId="0" fontId="14" fillId="10" borderId="8" xfId="0" applyFont="1" applyFill="1" applyBorder="1" applyAlignment="1">
      <alignment horizontal="left"/>
    </xf>
    <xf numFmtId="0" fontId="14" fillId="11" borderId="8" xfId="0" applyFont="1" applyFill="1" applyBorder="1" applyAlignment="1">
      <alignment horizontal="left"/>
    </xf>
    <xf numFmtId="0" fontId="14" fillId="12" borderId="8" xfId="0" applyFont="1" applyFill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14" fillId="13" borderId="8" xfId="0" applyFont="1" applyFill="1" applyBorder="1" applyAlignment="1">
      <alignment horizontal="left"/>
    </xf>
    <xf numFmtId="0" fontId="14" fillId="15" borderId="8" xfId="0" applyFont="1" applyFill="1" applyBorder="1" applyAlignment="1">
      <alignment horizontal="left"/>
    </xf>
    <xf numFmtId="0" fontId="15" fillId="0" borderId="8" xfId="0" applyFont="1" applyBorder="1" applyAlignment="1">
      <alignment horizontal="left" vertical="center"/>
    </xf>
    <xf numFmtId="0" fontId="14" fillId="14" borderId="8" xfId="0" applyFont="1" applyFill="1" applyBorder="1" applyAlignment="1">
      <alignment horizontal="left"/>
    </xf>
    <xf numFmtId="0" fontId="14" fillId="30" borderId="8" xfId="0" applyFont="1" applyFill="1" applyBorder="1" applyAlignment="1">
      <alignment horizontal="left"/>
    </xf>
    <xf numFmtId="0" fontId="2" fillId="31" borderId="9" xfId="0" applyFont="1" applyFill="1" applyBorder="1"/>
    <xf numFmtId="0" fontId="14" fillId="16" borderId="8" xfId="0" applyFont="1" applyFill="1" applyBorder="1" applyAlignment="1">
      <alignment horizontal="left"/>
    </xf>
    <xf numFmtId="0" fontId="14" fillId="19" borderId="8" xfId="0" applyFont="1" applyFill="1" applyBorder="1" applyAlignment="1">
      <alignment horizontal="left"/>
    </xf>
    <xf numFmtId="0" fontId="14" fillId="28" borderId="8" xfId="0" applyFont="1" applyFill="1" applyBorder="1" applyAlignment="1">
      <alignment horizontal="left"/>
    </xf>
    <xf numFmtId="0" fontId="2" fillId="25" borderId="9" xfId="0" applyFont="1" applyFill="1" applyBorder="1"/>
    <xf numFmtId="0" fontId="14" fillId="23" borderId="8" xfId="0" applyFont="1" applyFill="1" applyBorder="1" applyAlignment="1">
      <alignment horizontal="left"/>
    </xf>
    <xf numFmtId="0" fontId="14" fillId="23" borderId="16" xfId="0" applyFont="1" applyFill="1" applyBorder="1" applyAlignment="1">
      <alignment horizontal="left"/>
    </xf>
    <xf numFmtId="0" fontId="14" fillId="21" borderId="8" xfId="0" applyFont="1" applyFill="1" applyBorder="1" applyAlignment="1">
      <alignment horizontal="left"/>
    </xf>
    <xf numFmtId="0" fontId="14" fillId="21" borderId="16" xfId="0" applyFont="1" applyFill="1" applyBorder="1" applyAlignment="1">
      <alignment horizontal="left"/>
    </xf>
    <xf numFmtId="0" fontId="14" fillId="26" borderId="8" xfId="0" applyFont="1" applyFill="1" applyBorder="1" applyAlignment="1">
      <alignment horizontal="left"/>
    </xf>
    <xf numFmtId="0" fontId="2" fillId="27" borderId="9" xfId="0" applyFont="1" applyFill="1" applyBorder="1"/>
    <xf numFmtId="0" fontId="14" fillId="22" borderId="8" xfId="0" applyFont="1" applyFill="1" applyBorder="1" applyAlignment="1">
      <alignment horizontal="left"/>
    </xf>
    <xf numFmtId="0" fontId="14" fillId="18" borderId="8" xfId="0" applyFont="1" applyFill="1" applyBorder="1" applyAlignment="1">
      <alignment horizontal="left"/>
    </xf>
    <xf numFmtId="0" fontId="14" fillId="17" borderId="8" xfId="0" applyFont="1" applyFill="1" applyBorder="1" applyAlignment="1">
      <alignment horizontal="left"/>
    </xf>
    <xf numFmtId="0" fontId="7" fillId="0" borderId="55" xfId="0" applyFont="1" applyBorder="1" applyAlignment="1">
      <alignment horizontal="left"/>
    </xf>
    <xf numFmtId="0" fontId="7" fillId="0" borderId="58" xfId="0" applyFont="1" applyBorder="1" applyAlignment="1">
      <alignment horizontal="center"/>
    </xf>
    <xf numFmtId="0" fontId="2" fillId="0" borderId="64" xfId="0" applyFont="1" applyBorder="1"/>
    <xf numFmtId="0" fontId="8" fillId="0" borderId="42" xfId="0" applyFont="1" applyBorder="1" applyAlignment="1">
      <alignment horizontal="left" vertical="center"/>
    </xf>
    <xf numFmtId="0" fontId="2" fillId="0" borderId="40" xfId="0" applyFont="1" applyBorder="1"/>
    <xf numFmtId="0" fontId="2" fillId="0" borderId="41" xfId="0" applyFont="1" applyBorder="1"/>
    <xf numFmtId="0" fontId="8" fillId="0" borderId="43" xfId="0" applyFont="1" applyBorder="1" applyAlignment="1">
      <alignment horizontal="center"/>
    </xf>
    <xf numFmtId="0" fontId="2" fillId="0" borderId="37" xfId="0" applyFont="1" applyBorder="1"/>
    <xf numFmtId="0" fontId="2" fillId="0" borderId="47" xfId="0" applyFont="1" applyBorder="1"/>
    <xf numFmtId="2" fontId="8" fillId="0" borderId="44" xfId="0" applyNumberFormat="1" applyFont="1" applyBorder="1" applyAlignment="1">
      <alignment horizontal="center" vertical="center"/>
    </xf>
    <xf numFmtId="0" fontId="2" fillId="0" borderId="48" xfId="0" applyFont="1" applyBorder="1"/>
    <xf numFmtId="0" fontId="8" fillId="3" borderId="51" xfId="0" applyFont="1" applyFill="1" applyBorder="1" applyAlignment="1">
      <alignment horizontal="left"/>
    </xf>
    <xf numFmtId="0" fontId="8" fillId="3" borderId="55" xfId="0" applyFont="1" applyFill="1" applyBorder="1" applyAlignment="1">
      <alignment horizontal="left"/>
    </xf>
    <xf numFmtId="0" fontId="14" fillId="7" borderId="39" xfId="0" applyFont="1" applyFill="1" applyBorder="1" applyAlignment="1">
      <alignment horizontal="left" vertical="center"/>
    </xf>
    <xf numFmtId="0" fontId="7" fillId="0" borderId="55" xfId="0" applyFont="1" applyBorder="1" applyAlignment="1">
      <alignment vertical="center"/>
    </xf>
    <xf numFmtId="0" fontId="14" fillId="8" borderId="39" xfId="0" applyFont="1" applyFill="1" applyBorder="1" applyAlignment="1">
      <alignment horizontal="left" vertical="center"/>
    </xf>
    <xf numFmtId="0" fontId="14" fillId="9" borderId="39" xfId="0" applyFont="1" applyFill="1" applyBorder="1" applyAlignment="1">
      <alignment horizontal="left" vertical="center"/>
    </xf>
    <xf numFmtId="0" fontId="14" fillId="16" borderId="39" xfId="0" applyFont="1" applyFill="1" applyBorder="1" applyAlignment="1">
      <alignment horizontal="left" vertical="center"/>
    </xf>
    <xf numFmtId="0" fontId="14" fillId="15" borderId="39" xfId="0" applyFont="1" applyFill="1" applyBorder="1" applyAlignment="1">
      <alignment horizontal="left" vertical="center"/>
    </xf>
    <xf numFmtId="0" fontId="17" fillId="10" borderId="39" xfId="0" applyFont="1" applyFill="1" applyBorder="1" applyAlignment="1">
      <alignment horizontal="left" vertical="center"/>
    </xf>
    <xf numFmtId="0" fontId="14" fillId="12" borderId="39" xfId="0" applyFont="1" applyFill="1" applyBorder="1" applyAlignment="1">
      <alignment horizontal="left" vertical="center"/>
    </xf>
    <xf numFmtId="0" fontId="14" fillId="17" borderId="39" xfId="0" applyFont="1" applyFill="1" applyBorder="1" applyAlignment="1">
      <alignment horizontal="left" vertical="center"/>
    </xf>
    <xf numFmtId="0" fontId="14" fillId="18" borderId="39" xfId="0" applyFont="1" applyFill="1" applyBorder="1" applyAlignment="1">
      <alignment horizontal="left" vertical="center"/>
    </xf>
    <xf numFmtId="0" fontId="14" fillId="19" borderId="39" xfId="0" applyFont="1" applyFill="1" applyBorder="1" applyAlignment="1">
      <alignment horizontal="left" vertical="center"/>
    </xf>
    <xf numFmtId="0" fontId="14" fillId="28" borderId="39" xfId="0" applyFont="1" applyFill="1" applyBorder="1" applyAlignment="1">
      <alignment horizontal="left" vertical="center"/>
    </xf>
    <xf numFmtId="0" fontId="2" fillId="25" borderId="40" xfId="0" applyFont="1" applyFill="1" applyBorder="1"/>
    <xf numFmtId="0" fontId="2" fillId="25" borderId="41" xfId="0" applyFont="1" applyFill="1" applyBorder="1"/>
    <xf numFmtId="0" fontId="14" fillId="23" borderId="39" xfId="0" applyFont="1" applyFill="1" applyBorder="1" applyAlignment="1">
      <alignment horizontal="left" vertical="center"/>
    </xf>
    <xf numFmtId="0" fontId="2" fillId="24" borderId="40" xfId="0" applyFont="1" applyFill="1" applyBorder="1"/>
    <xf numFmtId="0" fontId="2" fillId="24" borderId="41" xfId="0" applyFont="1" applyFill="1" applyBorder="1"/>
    <xf numFmtId="0" fontId="14" fillId="21" borderId="39" xfId="0" applyFont="1" applyFill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14" fillId="26" borderId="39" xfId="0" applyFont="1" applyFill="1" applyBorder="1" applyAlignment="1">
      <alignment horizontal="left" vertical="center"/>
    </xf>
    <xf numFmtId="0" fontId="2" fillId="27" borderId="40" xfId="0" applyFont="1" applyFill="1" applyBorder="1"/>
    <xf numFmtId="0" fontId="2" fillId="27" borderId="41" xfId="0" applyFont="1" applyFill="1" applyBorder="1"/>
    <xf numFmtId="0" fontId="14" fillId="11" borderId="39" xfId="0" applyFont="1" applyFill="1" applyBorder="1" applyAlignment="1">
      <alignment horizontal="left" vertical="center"/>
    </xf>
    <xf numFmtId="0" fontId="14" fillId="13" borderId="39" xfId="0" applyFont="1" applyFill="1" applyBorder="1" applyAlignment="1">
      <alignment horizontal="left" vertical="center"/>
    </xf>
    <xf numFmtId="0" fontId="14" fillId="14" borderId="39" xfId="0" applyFont="1" applyFill="1" applyBorder="1" applyAlignment="1">
      <alignment horizontal="left" vertical="center"/>
    </xf>
    <xf numFmtId="0" fontId="8" fillId="3" borderId="70" xfId="0" applyFont="1" applyFill="1" applyBorder="1" applyAlignment="1">
      <alignment horizontal="left"/>
    </xf>
    <xf numFmtId="0" fontId="14" fillId="15" borderId="62" xfId="0" applyFont="1" applyFill="1" applyBorder="1" applyAlignment="1">
      <alignment horizontal="left" vertical="center"/>
    </xf>
    <xf numFmtId="0" fontId="14" fillId="15" borderId="40" xfId="0" applyFont="1" applyFill="1" applyBorder="1" applyAlignment="1">
      <alignment horizontal="left" vertical="center"/>
    </xf>
    <xf numFmtId="0" fontId="14" fillId="15" borderId="63" xfId="0" applyFont="1" applyFill="1" applyBorder="1" applyAlignment="1">
      <alignment horizontal="left" vertical="center"/>
    </xf>
    <xf numFmtId="0" fontId="14" fillId="30" borderId="40" xfId="0" applyFont="1" applyFill="1" applyBorder="1" applyAlignment="1">
      <alignment horizontal="left" vertical="center"/>
    </xf>
    <xf numFmtId="0" fontId="2" fillId="31" borderId="40" xfId="0" applyFont="1" applyFill="1" applyBorder="1"/>
    <xf numFmtId="0" fontId="2" fillId="31" borderId="63" xfId="0" applyFont="1" applyFill="1" applyBorder="1"/>
    <xf numFmtId="0" fontId="8" fillId="0" borderId="62" xfId="0" applyFont="1" applyBorder="1" applyAlignment="1">
      <alignment horizontal="left" vertical="center"/>
    </xf>
    <xf numFmtId="0" fontId="2" fillId="0" borderId="63" xfId="0" applyFont="1" applyBorder="1"/>
    <xf numFmtId="0" fontId="8" fillId="0" borderId="70" xfId="0" applyFont="1" applyBorder="1" applyAlignment="1">
      <alignment horizontal="center"/>
    </xf>
    <xf numFmtId="0" fontId="2" fillId="0" borderId="79" xfId="0" applyFont="1" applyBorder="1"/>
    <xf numFmtId="0" fontId="2" fillId="0" borderId="87" xfId="0" applyFont="1" applyBorder="1"/>
    <xf numFmtId="0" fontId="2" fillId="0" borderId="88" xfId="0" applyFont="1" applyBorder="1"/>
    <xf numFmtId="0" fontId="8" fillId="3" borderId="57" xfId="0" applyFont="1" applyFill="1" applyBorder="1" applyAlignment="1">
      <alignment horizontal="left"/>
    </xf>
    <xf numFmtId="0" fontId="2" fillId="0" borderId="16" xfId="0" applyFont="1" applyBorder="1"/>
    <xf numFmtId="0" fontId="7" fillId="0" borderId="57" xfId="0" applyFont="1" applyBorder="1" applyAlignment="1">
      <alignment horizontal="left"/>
    </xf>
    <xf numFmtId="0" fontId="14" fillId="21" borderId="42" xfId="0" applyFont="1" applyFill="1" applyBorder="1" applyAlignment="1">
      <alignment horizontal="left" vertical="center"/>
    </xf>
    <xf numFmtId="0" fontId="2" fillId="29" borderId="40" xfId="0" applyFont="1" applyFill="1" applyBorder="1"/>
    <xf numFmtId="0" fontId="2" fillId="29" borderId="41" xfId="0" applyFont="1" applyFill="1" applyBorder="1"/>
    <xf numFmtId="0" fontId="14" fillId="22" borderId="39" xfId="0" applyFont="1" applyFill="1" applyBorder="1" applyAlignment="1">
      <alignment horizontal="left" vertical="center"/>
    </xf>
    <xf numFmtId="0" fontId="14" fillId="6" borderId="39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/>
    </xf>
    <xf numFmtId="0" fontId="14" fillId="4" borderId="39" xfId="0" applyFont="1" applyFill="1" applyBorder="1" applyAlignment="1">
      <alignment horizontal="left" vertical="center"/>
    </xf>
    <xf numFmtId="0" fontId="8" fillId="0" borderId="43" xfId="0" applyFont="1" applyBorder="1" applyAlignment="1">
      <alignment horizontal="center" vertical="center"/>
    </xf>
    <xf numFmtId="0" fontId="8" fillId="3" borderId="51" xfId="0" applyFont="1" applyFill="1" applyBorder="1" applyAlignment="1">
      <alignment horizontal="left" vertical="center"/>
    </xf>
    <xf numFmtId="0" fontId="8" fillId="3" borderId="55" xfId="0" applyFont="1" applyFill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2" fillId="0" borderId="59" xfId="0" applyFont="1" applyBorder="1"/>
    <xf numFmtId="0" fontId="7" fillId="0" borderId="58" xfId="0" applyFont="1" applyBorder="1" applyAlignment="1">
      <alignment horizontal="left"/>
    </xf>
    <xf numFmtId="0" fontId="14" fillId="5" borderId="39" xfId="0" applyFont="1" applyFill="1" applyBorder="1" applyAlignment="1">
      <alignment horizontal="left" vertical="center"/>
    </xf>
    <xf numFmtId="0" fontId="28" fillId="0" borderId="55" xfId="0" applyFont="1" applyBorder="1" applyAlignment="1">
      <alignment horizontal="left"/>
    </xf>
    <xf numFmtId="0" fontId="32" fillId="0" borderId="9" xfId="0" applyFont="1" applyBorder="1"/>
    <xf numFmtId="0" fontId="28" fillId="0" borderId="58" xfId="0" applyFont="1" applyBorder="1" applyAlignment="1">
      <alignment horizontal="center"/>
    </xf>
    <xf numFmtId="0" fontId="32" fillId="0" borderId="64" xfId="0" applyFont="1" applyBorder="1"/>
    <xf numFmtId="0" fontId="29" fillId="0" borderId="42" xfId="0" applyFont="1" applyBorder="1" applyAlignment="1">
      <alignment horizontal="left" vertical="center"/>
    </xf>
    <xf numFmtId="0" fontId="32" fillId="0" borderId="40" xfId="0" applyFont="1" applyBorder="1"/>
    <xf numFmtId="0" fontId="32" fillId="0" borderId="41" xfId="0" applyFont="1" applyBorder="1"/>
    <xf numFmtId="0" fontId="29" fillId="0" borderId="43" xfId="0" applyFont="1" applyBorder="1" applyAlignment="1">
      <alignment horizontal="center"/>
    </xf>
    <xf numFmtId="0" fontId="32" fillId="0" borderId="37" xfId="0" applyFont="1" applyBorder="1"/>
    <xf numFmtId="0" fontId="32" fillId="0" borderId="47" xfId="0" applyFont="1" applyBorder="1"/>
    <xf numFmtId="0" fontId="32" fillId="0" borderId="17" xfId="0" applyFont="1" applyBorder="1"/>
    <xf numFmtId="2" fontId="29" fillId="0" borderId="44" xfId="0" applyNumberFormat="1" applyFont="1" applyBorder="1" applyAlignment="1">
      <alignment horizontal="center" vertical="center"/>
    </xf>
    <xf numFmtId="0" fontId="32" fillId="0" borderId="48" xfId="0" applyFont="1" applyBorder="1"/>
    <xf numFmtId="0" fontId="29" fillId="3" borderId="51" xfId="0" applyFont="1" applyFill="1" applyBorder="1" applyAlignment="1">
      <alignment horizontal="left"/>
    </xf>
    <xf numFmtId="0" fontId="32" fillId="0" borderId="24" xfId="0" applyFont="1" applyBorder="1"/>
    <xf numFmtId="0" fontId="29" fillId="3" borderId="55" xfId="0" applyFont="1" applyFill="1" applyBorder="1" applyAlignment="1">
      <alignment horizontal="left"/>
    </xf>
    <xf numFmtId="0" fontId="8" fillId="3" borderId="75" xfId="0" applyFont="1" applyFill="1" applyBorder="1" applyAlignment="1">
      <alignment horizontal="left"/>
    </xf>
    <xf numFmtId="0" fontId="1" fillId="2" borderId="70" xfId="0" applyFont="1" applyFill="1" applyBorder="1" applyAlignment="1">
      <alignment horizontal="center" vertical="center"/>
    </xf>
    <xf numFmtId="0" fontId="2" fillId="0" borderId="80" xfId="0" applyFont="1" applyBorder="1"/>
    <xf numFmtId="0" fontId="4" fillId="3" borderId="81" xfId="0" applyFont="1" applyFill="1" applyBorder="1" applyAlignment="1">
      <alignment horizontal="center"/>
    </xf>
    <xf numFmtId="0" fontId="2" fillId="0" borderId="82" xfId="0" applyFont="1" applyBorder="1"/>
    <xf numFmtId="0" fontId="11" fillId="0" borderId="65" xfId="0" applyFont="1" applyBorder="1" applyAlignment="1">
      <alignment horizontal="center"/>
    </xf>
    <xf numFmtId="0" fontId="2" fillId="0" borderId="14" xfId="0" applyFont="1" applyBorder="1"/>
    <xf numFmtId="0" fontId="2" fillId="0" borderId="83" xfId="0" applyFont="1" applyBorder="1"/>
    <xf numFmtId="164" fontId="20" fillId="9" borderId="84" xfId="0" applyNumberFormat="1" applyFont="1" applyFill="1" applyBorder="1" applyAlignment="1">
      <alignment horizontal="center" vertical="center"/>
    </xf>
    <xf numFmtId="0" fontId="2" fillId="0" borderId="85" xfId="0" applyFont="1" applyBorder="1"/>
    <xf numFmtId="0" fontId="2" fillId="0" borderId="50" xfId="0" applyFont="1" applyBorder="1"/>
    <xf numFmtId="0" fontId="21" fillId="2" borderId="70" xfId="0" applyFont="1" applyFill="1" applyBorder="1" applyAlignment="1">
      <alignment horizontal="center" vertical="center"/>
    </xf>
    <xf numFmtId="0" fontId="3" fillId="3" borderId="87" xfId="0" applyFont="1" applyFill="1" applyBorder="1" applyAlignment="1">
      <alignment horizontal="center"/>
    </xf>
    <xf numFmtId="0" fontId="2" fillId="0" borderId="89" xfId="0" applyFont="1" applyBorder="1"/>
    <xf numFmtId="0" fontId="22" fillId="3" borderId="90" xfId="0" applyFont="1" applyFill="1" applyBorder="1" applyAlignment="1">
      <alignment horizontal="center" vertical="center"/>
    </xf>
    <xf numFmtId="0" fontId="2" fillId="0" borderId="92" xfId="0" applyFont="1" applyBorder="1"/>
    <xf numFmtId="0" fontId="22" fillId="3" borderId="4" xfId="0" applyFont="1" applyFill="1" applyBorder="1" applyAlignment="1">
      <alignment horizontal="center"/>
    </xf>
    <xf numFmtId="0" fontId="22" fillId="3" borderId="91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3A0074"/>
      <color rgb="FF032673"/>
      <color rgb="FF003399"/>
      <color rgb="FF3333CC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C935-4D72-BCA2-E8E719274963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C935-4D72-BCA2-E8E71927496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C935-4D72-BCA2-E8E71927496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'% Mat y MO'!$B$8:$B$10</c:f>
              <c:strCache>
                <c:ptCount val="3"/>
                <c:pt idx="0">
                  <c:v>Materiales</c:v>
                </c:pt>
                <c:pt idx="2">
                  <c:v>Mano de Obra</c:v>
                </c:pt>
              </c:strCache>
            </c:strRef>
          </c:cat>
          <c:val>
            <c:numRef>
              <c:f>'% Mat y MO'!$D$8:$D$10</c:f>
              <c:numCache>
                <c:formatCode>0.00%</c:formatCode>
                <c:ptCount val="3"/>
                <c:pt idx="0">
                  <c:v>0.69162644099948978</c:v>
                </c:pt>
                <c:pt idx="2">
                  <c:v>0.30837355900051022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35-4D72-BCA2-E8E719274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1047750</xdr:colOff>
      <xdr:row>5</xdr:row>
      <xdr:rowOff>171450</xdr:rowOff>
    </xdr:from>
    <xdr:ext cx="4524375" cy="2886075"/>
    <xdr:graphicFrame macro="">
      <xdr:nvGraphicFramePr>
        <xdr:cNvPr id="733867257" name="Chart 1">
          <a:extLst>
            <a:ext uri="{FF2B5EF4-FFF2-40B4-BE49-F238E27FC236}">
              <a16:creationId xmlns:a16="http://schemas.microsoft.com/office/drawing/2014/main" id="{00000000-0008-0000-0700-0000F9ECB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opbox\COMPUTO%20Y%20PRESUPUESTO_CAS\DEFINITIVO\SECO\Computo%20y%20Presupuesto%20CAS%20-%20Construccion%20Tradicional%20SE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por Rubros"/>
      <sheetName val="Presupuesto"/>
      <sheetName val="Computo"/>
      <sheetName val="Analisis de Precios"/>
      <sheetName val="Hierro Promedio"/>
      <sheetName val="Mano de Obra"/>
      <sheetName val="Lista de Precios"/>
      <sheetName val="% Mat y MO"/>
    </sheetNames>
    <sheetDataSet>
      <sheetData sheetId="0"/>
      <sheetData sheetId="1"/>
      <sheetData sheetId="2"/>
      <sheetData sheetId="3"/>
      <sheetData sheetId="4"/>
      <sheetData sheetId="5">
        <row r="8">
          <cell r="J8">
            <v>613.46593700000017</v>
          </cell>
        </row>
        <row r="10">
          <cell r="J10">
            <v>519.26050399999997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L1003"/>
  <sheetViews>
    <sheetView tabSelected="1" workbookViewId="0">
      <pane ySplit="3" topLeftCell="A4" activePane="bottomLeft" state="frozen"/>
      <selection pane="bottomLeft" activeCell="I11" sqref="I11"/>
    </sheetView>
  </sheetViews>
  <sheetFormatPr baseColWidth="10" defaultColWidth="12.625" defaultRowHeight="15" customHeight="1" x14ac:dyDescent="0.2"/>
  <cols>
    <col min="1" max="1" width="9.25" hidden="1" customWidth="1"/>
    <col min="2" max="2" width="6" customWidth="1"/>
    <col min="3" max="3" width="82.75" bestFit="1" customWidth="1"/>
    <col min="4" max="4" width="19.5" bestFit="1" customWidth="1"/>
    <col min="5" max="5" width="24" bestFit="1" customWidth="1"/>
    <col min="6" max="6" width="9.25" customWidth="1"/>
    <col min="7" max="7" width="6.75" bestFit="1" customWidth="1"/>
    <col min="8" max="8" width="11.625" bestFit="1" customWidth="1"/>
    <col min="9" max="9" width="14.125" bestFit="1" customWidth="1"/>
    <col min="10" max="10" width="14" bestFit="1" customWidth="1"/>
    <col min="11" max="11" width="14.625" bestFit="1" customWidth="1"/>
    <col min="12" max="12" width="14.125" bestFit="1" customWidth="1"/>
    <col min="13" max="26" width="9.25" customWidth="1"/>
  </cols>
  <sheetData>
    <row r="1" spans="2:12" ht="31.5" x14ac:dyDescent="0.2">
      <c r="B1" s="624" t="s">
        <v>0</v>
      </c>
      <c r="C1" s="625"/>
      <c r="D1" s="625"/>
      <c r="E1" s="626"/>
      <c r="F1" s="1"/>
      <c r="G1" s="1"/>
      <c r="H1" s="1"/>
      <c r="I1" s="1"/>
      <c r="J1" s="1"/>
      <c r="K1" s="1"/>
      <c r="L1" s="1"/>
    </row>
    <row r="2" spans="2:12" ht="20.25" customHeight="1" x14ac:dyDescent="0.5">
      <c r="B2" s="627" t="str">
        <f>+Presupuesto!A2</f>
        <v>MODELO CAS  3 - VIVIENDA UNIFAMILIAR 220,92 m2 - OPCIÓN CONSTRUCCIÓN HÚMEDA</v>
      </c>
      <c r="C2" s="628"/>
      <c r="D2" s="628"/>
      <c r="E2" s="629"/>
      <c r="F2" s="2"/>
      <c r="G2" s="2"/>
      <c r="H2" s="2"/>
      <c r="I2" s="2"/>
      <c r="J2" s="2"/>
      <c r="K2" s="2"/>
      <c r="L2" s="2"/>
    </row>
    <row r="3" spans="2:12" ht="24.75" x14ac:dyDescent="0.5">
      <c r="B3" s="3" t="s">
        <v>1</v>
      </c>
      <c r="C3" s="3" t="s">
        <v>2</v>
      </c>
      <c r="D3" s="4" t="s">
        <v>3</v>
      </c>
      <c r="E3" s="3" t="s">
        <v>4</v>
      </c>
      <c r="F3" s="5"/>
      <c r="G3" s="5"/>
      <c r="H3" s="5"/>
      <c r="I3" s="5"/>
      <c r="J3" s="5"/>
      <c r="K3" s="5"/>
      <c r="L3" s="5"/>
    </row>
    <row r="4" spans="2:12" ht="19.5" x14ac:dyDescent="0.4">
      <c r="B4" s="6">
        <f>+Presupuesto!A5</f>
        <v>1</v>
      </c>
      <c r="C4" s="6" t="str">
        <f>+Presupuesto!B5</f>
        <v>TRABAJOS PRELIMINARES</v>
      </c>
      <c r="D4" s="7">
        <f>+Presupuesto!H5</f>
        <v>3901411.0263704704</v>
      </c>
      <c r="E4" s="8">
        <f>+Presupuesto!I5</f>
        <v>1.5208766008658677E-2</v>
      </c>
    </row>
    <row r="5" spans="2:12" ht="19.5" x14ac:dyDescent="0.4">
      <c r="B5" s="9">
        <f>+Presupuesto!A11</f>
        <v>2</v>
      </c>
      <c r="C5" s="9" t="str">
        <f>+Presupuesto!B11</f>
        <v>MOVIMIENTOS DE SUELO</v>
      </c>
      <c r="D5" s="10">
        <f>+Presupuesto!H11</f>
        <v>3739897.1006731316</v>
      </c>
      <c r="E5" s="11">
        <f>+Presupuesto!I11</f>
        <v>1.4579140602243615E-2</v>
      </c>
    </row>
    <row r="6" spans="2:12" ht="19.5" x14ac:dyDescent="0.4">
      <c r="B6" s="12">
        <f>+Presupuesto!A16</f>
        <v>3</v>
      </c>
      <c r="C6" s="12" t="str">
        <f>+Presupuesto!B16</f>
        <v>HORMIGON ARMADO</v>
      </c>
      <c r="D6" s="13">
        <f>+Presupuesto!H16</f>
        <v>44483490.922806889</v>
      </c>
      <c r="E6" s="14">
        <f>+Presupuesto!I16</f>
        <v>0.17340880007781559</v>
      </c>
    </row>
    <row r="7" spans="2:12" ht="19.5" x14ac:dyDescent="0.4">
      <c r="B7" s="15">
        <f>+Presupuesto!A27</f>
        <v>4</v>
      </c>
      <c r="C7" s="15" t="str">
        <f>+Presupuesto!B27</f>
        <v>MAMPOSTERIAS Y AISLACIONES</v>
      </c>
      <c r="D7" s="16">
        <f>+Presupuesto!H27</f>
        <v>20820360.166070897</v>
      </c>
      <c r="E7" s="17">
        <f>+Presupuesto!I27</f>
        <v>8.1163451848946896E-2</v>
      </c>
    </row>
    <row r="8" spans="2:12" ht="19.5" x14ac:dyDescent="0.4">
      <c r="B8" s="18">
        <f>+Presupuesto!A36</f>
        <v>5</v>
      </c>
      <c r="C8" s="18" t="str">
        <f>+Presupuesto!B36</f>
        <v>REVOQUES</v>
      </c>
      <c r="D8" s="19">
        <f>+Presupuesto!H36</f>
        <v>17129316.656000342</v>
      </c>
      <c r="E8" s="20">
        <f>+Presupuesto!I36</f>
        <v>6.6774755889201926E-2</v>
      </c>
    </row>
    <row r="9" spans="2:12" ht="19.5" x14ac:dyDescent="0.4">
      <c r="B9" s="21">
        <f>+Presupuesto!A41</f>
        <v>6</v>
      </c>
      <c r="C9" s="21" t="str">
        <f>+Presupuesto!B41</f>
        <v>CONTRAPISOS</v>
      </c>
      <c r="D9" s="22">
        <f>+Presupuesto!H41</f>
        <v>5215935.7903431999</v>
      </c>
      <c r="E9" s="23">
        <f>+Presupuesto!I41</f>
        <v>2.0333142654112412E-2</v>
      </c>
    </row>
    <row r="10" spans="2:12" ht="19.5" x14ac:dyDescent="0.4">
      <c r="B10" s="24">
        <f>+Presupuesto!A48</f>
        <v>7</v>
      </c>
      <c r="C10" s="24" t="str">
        <f>+Presupuesto!B48</f>
        <v>PISOS, ZOCALOS Y ANTEPECHOS</v>
      </c>
      <c r="D10" s="25">
        <f>+Presupuesto!H48</f>
        <v>8486325.4749502316</v>
      </c>
      <c r="E10" s="26">
        <f>+Presupuesto!I48</f>
        <v>3.3082015083632302E-2</v>
      </c>
    </row>
    <row r="11" spans="2:12" ht="19.5" x14ac:dyDescent="0.4">
      <c r="B11" s="27">
        <f>+Presupuesto!A55</f>
        <v>8</v>
      </c>
      <c r="C11" s="27" t="str">
        <f>+Presupuesto!B55</f>
        <v>REVESTIMIENTOS</v>
      </c>
      <c r="D11" s="28">
        <f>+Presupuesto!H55</f>
        <v>3799378.0757111507</v>
      </c>
      <c r="E11" s="29">
        <f>+Presupuesto!I55</f>
        <v>1.4811013692570551E-2</v>
      </c>
    </row>
    <row r="12" spans="2:12" ht="19.5" x14ac:dyDescent="0.4">
      <c r="B12" s="30">
        <f>+Presupuesto!A62</f>
        <v>9</v>
      </c>
      <c r="C12" s="30" t="str">
        <f>+Presupuesto!B62</f>
        <v>MARMOLERIA Y GRANITO</v>
      </c>
      <c r="D12" s="31">
        <f>+Presupuesto!H62</f>
        <v>3407850.9894126561</v>
      </c>
      <c r="E12" s="32">
        <f>+Presupuesto!I62</f>
        <v>1.328473414875499E-2</v>
      </c>
    </row>
    <row r="13" spans="2:12" ht="19.5" x14ac:dyDescent="0.4">
      <c r="B13" s="33">
        <f>+Presupuesto!A67</f>
        <v>10</v>
      </c>
      <c r="C13" s="33" t="str">
        <f>+Presupuesto!B67</f>
        <v>CIELORRASOS</v>
      </c>
      <c r="D13" s="34">
        <f>+Presupuesto!H67</f>
        <v>6562527.6697216686</v>
      </c>
      <c r="E13" s="35">
        <f>+Presupuesto!I67</f>
        <v>2.5582525675844382E-2</v>
      </c>
    </row>
    <row r="14" spans="2:12" ht="19.5" x14ac:dyDescent="0.4">
      <c r="B14" s="36">
        <f>+Presupuesto!A71</f>
        <v>11</v>
      </c>
      <c r="C14" s="36" t="str">
        <f>+Presupuesto!B71</f>
        <v>CARPINTERIA</v>
      </c>
      <c r="D14" s="37">
        <f>+Presupuesto!H71</f>
        <v>36316560.469318219</v>
      </c>
      <c r="E14" s="38">
        <f>+Presupuesto!I71</f>
        <v>0.14157187404348001</v>
      </c>
    </row>
    <row r="15" spans="2:12" ht="19.5" x14ac:dyDescent="0.4">
      <c r="B15" s="590">
        <f>+Presupuesto!A74</f>
        <v>12</v>
      </c>
      <c r="C15" s="590" t="str">
        <f>+Presupuesto!B74</f>
        <v>MUEBLES DE COCINA Y ASADOR, PLACARDS, VANITORYS Y VESTIDORES</v>
      </c>
      <c r="D15" s="591">
        <f>+Presupuesto!H74</f>
        <v>14631176.392330006</v>
      </c>
      <c r="E15" s="592">
        <f>+Presupuesto!I74</f>
        <v>5.7036322673587381E-2</v>
      </c>
    </row>
    <row r="16" spans="2:12" ht="19.5" x14ac:dyDescent="0.4">
      <c r="B16" s="39">
        <f>+Presupuesto!A77</f>
        <v>13</v>
      </c>
      <c r="C16" s="39" t="str">
        <f>+Presupuesto!B77</f>
        <v>INSTALACION ELECTRICA</v>
      </c>
      <c r="D16" s="40">
        <f>+Presupuesto!H77</f>
        <v>14879271.686460387</v>
      </c>
      <c r="E16" s="41">
        <f>+Presupuesto!I77</f>
        <v>5.8003465907349297E-2</v>
      </c>
    </row>
    <row r="17" spans="2:6" ht="19.5" x14ac:dyDescent="0.4">
      <c r="B17" s="42">
        <f>+Presupuesto!A86</f>
        <v>14</v>
      </c>
      <c r="C17" s="42" t="str">
        <f>+Presupuesto!B86</f>
        <v>INSTALACION SANITARIA Y PLUVIALES</v>
      </c>
      <c r="D17" s="43">
        <f>+Presupuesto!H86</f>
        <v>21145992.464283265</v>
      </c>
      <c r="E17" s="44">
        <f>+Presupuesto!I86</f>
        <v>8.2432855506982136E-2</v>
      </c>
    </row>
    <row r="18" spans="2:6" ht="19.5" x14ac:dyDescent="0.4">
      <c r="B18" s="45">
        <f>+Presupuesto!A93</f>
        <v>15</v>
      </c>
      <c r="C18" s="45" t="str">
        <f>+Presupuesto!B93</f>
        <v>INSTALACION DE GAS</v>
      </c>
      <c r="D18" s="46">
        <f>+Presupuesto!H93</f>
        <v>1730490.8716396205</v>
      </c>
      <c r="E18" s="47">
        <f>+Presupuesto!I93</f>
        <v>6.7459261710682466E-3</v>
      </c>
    </row>
    <row r="19" spans="2:6" ht="19.5" x14ac:dyDescent="0.4">
      <c r="B19" s="48">
        <f>+Presupuesto!A97</f>
        <v>16</v>
      </c>
      <c r="C19" s="48" t="str">
        <f>+Presupuesto!B97</f>
        <v>CALEFACCION</v>
      </c>
      <c r="D19" s="49">
        <f>+Presupuesto!H97</f>
        <v>11286476.12030649</v>
      </c>
      <c r="E19" s="50">
        <f>+Presupuesto!I97</f>
        <v>4.3997767273382213E-2</v>
      </c>
    </row>
    <row r="20" spans="2:6" ht="19.5" x14ac:dyDescent="0.4">
      <c r="B20" s="51">
        <f>+Presupuesto!A104</f>
        <v>17</v>
      </c>
      <c r="C20" s="51" t="str">
        <f>+Presupuesto!B104</f>
        <v>CUBIERTA DE TECHOS</v>
      </c>
      <c r="D20" s="52">
        <f>+Presupuesto!H104</f>
        <v>22352307.958335709</v>
      </c>
      <c r="E20" s="53">
        <f>+Presupuesto!I104</f>
        <v>8.7135402856557645E-2</v>
      </c>
    </row>
    <row r="21" spans="2:6" ht="19.5" x14ac:dyDescent="0.4">
      <c r="B21" s="362">
        <f>+Presupuesto!A108</f>
        <v>18</v>
      </c>
      <c r="C21" s="362" t="str">
        <f>+Presupuesto!B108</f>
        <v>ZINGUERIA</v>
      </c>
      <c r="D21" s="363">
        <f>+Presupuesto!H108</f>
        <v>2895564.9653851688</v>
      </c>
      <c r="E21" s="364">
        <f>+Presupuesto!I108</f>
        <v>1.1287703275494648E-2</v>
      </c>
    </row>
    <row r="22" spans="2:6" ht="19.5" x14ac:dyDescent="0.4">
      <c r="B22" s="409">
        <f>+Presupuesto!A111</f>
        <v>19</v>
      </c>
      <c r="C22" s="409" t="str">
        <f>+Presupuesto!B111</f>
        <v>REJAS y BARANDAS</v>
      </c>
      <c r="D22" s="410">
        <f>+Presupuesto!H111</f>
        <v>2356764.6740320628</v>
      </c>
      <c r="E22" s="411">
        <f>+Presupuesto!I111</f>
        <v>9.187312544756918E-3</v>
      </c>
    </row>
    <row r="23" spans="2:6" ht="19.5" x14ac:dyDescent="0.4">
      <c r="B23" s="54">
        <f>+Presupuesto!A115</f>
        <v>20</v>
      </c>
      <c r="C23" s="54" t="str">
        <f>+Presupuesto!B115</f>
        <v>ESPEJOS</v>
      </c>
      <c r="D23" s="55">
        <f>+Presupuesto!H115</f>
        <v>460664.79841040017</v>
      </c>
      <c r="E23" s="56">
        <f>+Presupuesto!I115</f>
        <v>1.795797233383942E-3</v>
      </c>
    </row>
    <row r="24" spans="2:6" ht="15.75" customHeight="1" x14ac:dyDescent="0.4">
      <c r="B24" s="57">
        <f>+Presupuesto!A118</f>
        <v>21</v>
      </c>
      <c r="C24" s="57" t="str">
        <f>+Presupuesto!B118</f>
        <v>PINTURA</v>
      </c>
      <c r="D24" s="58">
        <f>+Presupuesto!H118</f>
        <v>10712514.328105306</v>
      </c>
      <c r="E24" s="59">
        <f>+Presupuesto!I118</f>
        <v>4.1760307406555751E-2</v>
      </c>
    </row>
    <row r="25" spans="2:6" ht="15.75" customHeight="1" x14ac:dyDescent="0.4">
      <c r="B25" s="60">
        <f>+Presupuesto!A125</f>
        <v>22</v>
      </c>
      <c r="C25" s="60" t="str">
        <f>+Presupuesto!B125</f>
        <v>LIMPIEZA FINAL DE OBRA</v>
      </c>
      <c r="D25" s="61">
        <f>+Presupuesto!H125</f>
        <v>209559.30632100475</v>
      </c>
      <c r="E25" s="62">
        <f>+Presupuesto!I125</f>
        <v>8.1691942562074052E-4</v>
      </c>
    </row>
    <row r="26" spans="2:6" ht="11.25" customHeight="1" x14ac:dyDescent="0.2">
      <c r="B26" s="63"/>
      <c r="C26" s="63"/>
      <c r="D26" s="64"/>
      <c r="E26" s="63"/>
    </row>
    <row r="27" spans="2:6" s="475" customFormat="1" ht="15.75" customHeight="1" x14ac:dyDescent="0.2">
      <c r="B27" s="617" t="s">
        <v>5</v>
      </c>
      <c r="C27" s="618"/>
      <c r="D27" s="571"/>
      <c r="E27" s="572">
        <f>+SUM(D4:D25)</f>
        <v>256523837.9069882</v>
      </c>
      <c r="F27" s="573"/>
    </row>
    <row r="28" spans="2:6" s="475" customFormat="1" ht="15.75" customHeight="1" x14ac:dyDescent="0.2">
      <c r="B28" s="619" t="s">
        <v>6</v>
      </c>
      <c r="C28" s="618"/>
      <c r="D28" s="564">
        <f>+Presupuesto!G131</f>
        <v>0.1</v>
      </c>
      <c r="E28" s="574">
        <f>+E27*D28</f>
        <v>25652383.790698823</v>
      </c>
      <c r="F28" s="573"/>
    </row>
    <row r="29" spans="2:6" s="475" customFormat="1" ht="15.75" customHeight="1" x14ac:dyDescent="0.2">
      <c r="B29" s="619" t="s">
        <v>7</v>
      </c>
      <c r="C29" s="618"/>
      <c r="D29" s="564">
        <f>+Presupuesto!G132</f>
        <v>0.1</v>
      </c>
      <c r="E29" s="574">
        <f>+E27*D29</f>
        <v>25652383.790698823</v>
      </c>
      <c r="F29" s="573"/>
    </row>
    <row r="30" spans="2:6" s="475" customFormat="1" ht="15.75" customHeight="1" x14ac:dyDescent="0.2">
      <c r="B30" s="617" t="s">
        <v>8</v>
      </c>
      <c r="C30" s="618"/>
      <c r="D30" s="571"/>
      <c r="E30" s="572">
        <f>+E27+E28+E29</f>
        <v>307828605.48838586</v>
      </c>
      <c r="F30" s="573"/>
    </row>
    <row r="31" spans="2:6" s="475" customFormat="1" ht="15.75" customHeight="1" x14ac:dyDescent="0.2">
      <c r="B31" s="619" t="s">
        <v>11</v>
      </c>
      <c r="C31" s="618"/>
      <c r="D31" s="564">
        <f>+Presupuesto!G134</f>
        <v>0.105</v>
      </c>
      <c r="E31" s="574">
        <f>+E30*D31</f>
        <v>32322003.576280512</v>
      </c>
      <c r="F31" s="573"/>
    </row>
    <row r="32" spans="2:6" s="475" customFormat="1" ht="15.75" customHeight="1" x14ac:dyDescent="0.2">
      <c r="B32" s="617" t="s">
        <v>10</v>
      </c>
      <c r="C32" s="618"/>
      <c r="D32" s="571"/>
      <c r="E32" s="572">
        <f>+E30+E31</f>
        <v>340150609.06466639</v>
      </c>
      <c r="F32" s="573"/>
    </row>
    <row r="33" spans="2:6" s="475" customFormat="1" ht="15.75" customHeight="1" x14ac:dyDescent="0.2">
      <c r="B33" s="619" t="s">
        <v>9</v>
      </c>
      <c r="C33" s="618"/>
      <c r="D33" s="564">
        <f>+Presupuesto!G136</f>
        <v>6.6985141089864433E-2</v>
      </c>
      <c r="E33" s="574">
        <f>+Presupuesto!H136</f>
        <v>22785036.539999999</v>
      </c>
      <c r="F33" s="573"/>
    </row>
    <row r="34" spans="2:6" s="475" customFormat="1" ht="15.75" customHeight="1" x14ac:dyDescent="0.2">
      <c r="B34" s="620" t="s">
        <v>12</v>
      </c>
      <c r="C34" s="618"/>
      <c r="D34" s="575"/>
      <c r="E34" s="576">
        <f>+E32+E33</f>
        <v>362935645.60466641</v>
      </c>
      <c r="F34" s="573"/>
    </row>
    <row r="35" spans="2:6" x14ac:dyDescent="0.25">
      <c r="D35" s="65"/>
    </row>
    <row r="36" spans="2:6" ht="24.75" x14ac:dyDescent="0.5">
      <c r="B36" s="621" t="s">
        <v>566</v>
      </c>
      <c r="C36" s="622"/>
      <c r="D36" s="623"/>
      <c r="E36" s="66">
        <f>+E34/220.92</f>
        <v>1642837.4325758936</v>
      </c>
    </row>
    <row r="37" spans="2:6" ht="15.75" customHeight="1" x14ac:dyDescent="0.25">
      <c r="D37" s="65"/>
    </row>
    <row r="38" spans="2:6" ht="15.75" customHeight="1" x14ac:dyDescent="0.2"/>
    <row r="39" spans="2:6" ht="15.75" customHeight="1" x14ac:dyDescent="0.25">
      <c r="D39" s="65"/>
    </row>
    <row r="40" spans="2:6" ht="15.75" customHeight="1" x14ac:dyDescent="0.25">
      <c r="D40" s="65"/>
    </row>
    <row r="41" spans="2:6" ht="15.75" customHeight="1" x14ac:dyDescent="0.25">
      <c r="D41" s="65"/>
    </row>
    <row r="42" spans="2:6" ht="15.75" customHeight="1" x14ac:dyDescent="0.25">
      <c r="D42" s="65"/>
    </row>
    <row r="43" spans="2:6" ht="15.75" customHeight="1" x14ac:dyDescent="0.25">
      <c r="D43" s="65"/>
    </row>
    <row r="44" spans="2:6" ht="15.75" customHeight="1" x14ac:dyDescent="0.25">
      <c r="D44" s="65"/>
    </row>
    <row r="45" spans="2:6" ht="15.75" customHeight="1" x14ac:dyDescent="0.25">
      <c r="D45" s="65"/>
    </row>
    <row r="46" spans="2:6" ht="15.75" customHeight="1" x14ac:dyDescent="0.25">
      <c r="D46" s="65"/>
    </row>
    <row r="47" spans="2:6" ht="15.75" customHeight="1" x14ac:dyDescent="0.25">
      <c r="D47" s="65"/>
    </row>
    <row r="48" spans="2:6" ht="15.75" customHeight="1" x14ac:dyDescent="0.25">
      <c r="D48" s="65"/>
    </row>
    <row r="49" spans="4:4" ht="15.75" customHeight="1" x14ac:dyDescent="0.25">
      <c r="D49" s="65"/>
    </row>
    <row r="50" spans="4:4" ht="15.75" customHeight="1" x14ac:dyDescent="0.25">
      <c r="D50" s="65"/>
    </row>
    <row r="51" spans="4:4" ht="15.75" customHeight="1" x14ac:dyDescent="0.25">
      <c r="D51" s="65"/>
    </row>
    <row r="52" spans="4:4" ht="15.75" customHeight="1" x14ac:dyDescent="0.25">
      <c r="D52" s="65"/>
    </row>
    <row r="53" spans="4:4" ht="15.75" customHeight="1" x14ac:dyDescent="0.25">
      <c r="D53" s="65"/>
    </row>
    <row r="54" spans="4:4" ht="15.75" customHeight="1" x14ac:dyDescent="0.25">
      <c r="D54" s="65"/>
    </row>
    <row r="55" spans="4:4" ht="15.75" customHeight="1" x14ac:dyDescent="0.25">
      <c r="D55" s="65"/>
    </row>
    <row r="56" spans="4:4" ht="15.75" customHeight="1" x14ac:dyDescent="0.25">
      <c r="D56" s="65"/>
    </row>
    <row r="57" spans="4:4" ht="15.75" customHeight="1" x14ac:dyDescent="0.25">
      <c r="D57" s="65"/>
    </row>
    <row r="58" spans="4:4" ht="15.75" customHeight="1" x14ac:dyDescent="0.25">
      <c r="D58" s="65"/>
    </row>
    <row r="59" spans="4:4" ht="15.75" customHeight="1" x14ac:dyDescent="0.25">
      <c r="D59" s="65"/>
    </row>
    <row r="60" spans="4:4" ht="15.75" customHeight="1" x14ac:dyDescent="0.25">
      <c r="D60" s="65"/>
    </row>
    <row r="61" spans="4:4" ht="15.75" customHeight="1" x14ac:dyDescent="0.25">
      <c r="D61" s="65"/>
    </row>
    <row r="62" spans="4:4" ht="15.75" customHeight="1" x14ac:dyDescent="0.25">
      <c r="D62" s="65"/>
    </row>
    <row r="63" spans="4:4" ht="15.75" customHeight="1" x14ac:dyDescent="0.25">
      <c r="D63" s="65"/>
    </row>
    <row r="64" spans="4:4" ht="15.75" customHeight="1" x14ac:dyDescent="0.25">
      <c r="D64" s="65"/>
    </row>
    <row r="65" spans="4:4" ht="15.75" customHeight="1" x14ac:dyDescent="0.25">
      <c r="D65" s="65"/>
    </row>
    <row r="66" spans="4:4" ht="15.75" customHeight="1" x14ac:dyDescent="0.25">
      <c r="D66" s="65"/>
    </row>
    <row r="67" spans="4:4" ht="15.75" customHeight="1" x14ac:dyDescent="0.25">
      <c r="D67" s="65"/>
    </row>
    <row r="68" spans="4:4" ht="15.75" customHeight="1" x14ac:dyDescent="0.25">
      <c r="D68" s="65"/>
    </row>
    <row r="69" spans="4:4" ht="15.75" customHeight="1" x14ac:dyDescent="0.25">
      <c r="D69" s="65"/>
    </row>
    <row r="70" spans="4:4" ht="15.75" customHeight="1" x14ac:dyDescent="0.25">
      <c r="D70" s="65"/>
    </row>
    <row r="71" spans="4:4" ht="15.75" customHeight="1" x14ac:dyDescent="0.25">
      <c r="D71" s="65"/>
    </row>
    <row r="72" spans="4:4" ht="15.75" customHeight="1" x14ac:dyDescent="0.25">
      <c r="D72" s="65"/>
    </row>
    <row r="73" spans="4:4" ht="15.75" customHeight="1" x14ac:dyDescent="0.25">
      <c r="D73" s="65"/>
    </row>
    <row r="74" spans="4:4" ht="15.75" customHeight="1" x14ac:dyDescent="0.25">
      <c r="D74" s="65"/>
    </row>
    <row r="75" spans="4:4" ht="15.75" customHeight="1" x14ac:dyDescent="0.25">
      <c r="D75" s="65"/>
    </row>
    <row r="76" spans="4:4" ht="15.75" customHeight="1" x14ac:dyDescent="0.25">
      <c r="D76" s="65"/>
    </row>
    <row r="77" spans="4:4" ht="15.75" customHeight="1" x14ac:dyDescent="0.25">
      <c r="D77" s="65"/>
    </row>
    <row r="78" spans="4:4" ht="15.75" customHeight="1" x14ac:dyDescent="0.25">
      <c r="D78" s="65"/>
    </row>
    <row r="79" spans="4:4" ht="15.75" customHeight="1" x14ac:dyDescent="0.25">
      <c r="D79" s="65"/>
    </row>
    <row r="80" spans="4:4" ht="15.75" customHeight="1" x14ac:dyDescent="0.25">
      <c r="D80" s="65"/>
    </row>
    <row r="81" spans="4:4" ht="15.75" customHeight="1" x14ac:dyDescent="0.25">
      <c r="D81" s="65"/>
    </row>
    <row r="82" spans="4:4" ht="15.75" customHeight="1" x14ac:dyDescent="0.25">
      <c r="D82" s="65"/>
    </row>
    <row r="83" spans="4:4" ht="15.75" customHeight="1" x14ac:dyDescent="0.25">
      <c r="D83" s="65"/>
    </row>
    <row r="84" spans="4:4" ht="15.75" customHeight="1" x14ac:dyDescent="0.25">
      <c r="D84" s="65"/>
    </row>
    <row r="85" spans="4:4" ht="15.75" customHeight="1" x14ac:dyDescent="0.25">
      <c r="D85" s="65"/>
    </row>
    <row r="86" spans="4:4" ht="15.75" customHeight="1" x14ac:dyDescent="0.25">
      <c r="D86" s="65"/>
    </row>
    <row r="87" spans="4:4" ht="15.75" customHeight="1" x14ac:dyDescent="0.25">
      <c r="D87" s="65"/>
    </row>
    <row r="88" spans="4:4" ht="15.75" customHeight="1" x14ac:dyDescent="0.25">
      <c r="D88" s="65"/>
    </row>
    <row r="89" spans="4:4" ht="15.75" customHeight="1" x14ac:dyDescent="0.25">
      <c r="D89" s="65"/>
    </row>
    <row r="90" spans="4:4" ht="15.75" customHeight="1" x14ac:dyDescent="0.25">
      <c r="D90" s="65"/>
    </row>
    <row r="91" spans="4:4" ht="15.75" customHeight="1" x14ac:dyDescent="0.25">
      <c r="D91" s="65"/>
    </row>
    <row r="92" spans="4:4" ht="15.75" customHeight="1" x14ac:dyDescent="0.25">
      <c r="D92" s="65"/>
    </row>
    <row r="93" spans="4:4" ht="15.75" customHeight="1" x14ac:dyDescent="0.25">
      <c r="D93" s="65"/>
    </row>
    <row r="94" spans="4:4" ht="15.75" customHeight="1" x14ac:dyDescent="0.25">
      <c r="D94" s="65"/>
    </row>
    <row r="95" spans="4:4" ht="15.75" customHeight="1" x14ac:dyDescent="0.25">
      <c r="D95" s="65"/>
    </row>
    <row r="96" spans="4:4" ht="15.75" customHeight="1" x14ac:dyDescent="0.25">
      <c r="D96" s="65"/>
    </row>
    <row r="97" spans="4:4" ht="15.75" customHeight="1" x14ac:dyDescent="0.25">
      <c r="D97" s="65"/>
    </row>
    <row r="98" spans="4:4" ht="15.75" customHeight="1" x14ac:dyDescent="0.25">
      <c r="D98" s="65"/>
    </row>
    <row r="99" spans="4:4" ht="15.75" customHeight="1" x14ac:dyDescent="0.25">
      <c r="D99" s="65"/>
    </row>
    <row r="100" spans="4:4" ht="15.75" customHeight="1" x14ac:dyDescent="0.25">
      <c r="D100" s="65"/>
    </row>
    <row r="101" spans="4:4" ht="15.75" customHeight="1" x14ac:dyDescent="0.25">
      <c r="D101" s="65"/>
    </row>
    <row r="102" spans="4:4" ht="15.75" customHeight="1" x14ac:dyDescent="0.25">
      <c r="D102" s="65"/>
    </row>
    <row r="103" spans="4:4" ht="15.75" customHeight="1" x14ac:dyDescent="0.25">
      <c r="D103" s="65"/>
    </row>
    <row r="104" spans="4:4" ht="15.75" customHeight="1" x14ac:dyDescent="0.25">
      <c r="D104" s="65"/>
    </row>
    <row r="105" spans="4:4" ht="15.75" customHeight="1" x14ac:dyDescent="0.25">
      <c r="D105" s="65"/>
    </row>
    <row r="106" spans="4:4" ht="15.75" customHeight="1" x14ac:dyDescent="0.25">
      <c r="D106" s="65"/>
    </row>
    <row r="107" spans="4:4" ht="15.75" customHeight="1" x14ac:dyDescent="0.25">
      <c r="D107" s="65"/>
    </row>
    <row r="108" spans="4:4" ht="15.75" customHeight="1" x14ac:dyDescent="0.25">
      <c r="D108" s="65"/>
    </row>
    <row r="109" spans="4:4" ht="15.75" customHeight="1" x14ac:dyDescent="0.25">
      <c r="D109" s="65"/>
    </row>
    <row r="110" spans="4:4" ht="15.75" customHeight="1" x14ac:dyDescent="0.25">
      <c r="D110" s="65"/>
    </row>
    <row r="111" spans="4:4" ht="15.75" customHeight="1" x14ac:dyDescent="0.25">
      <c r="D111" s="65"/>
    </row>
    <row r="112" spans="4:4" ht="15.75" customHeight="1" x14ac:dyDescent="0.25">
      <c r="D112" s="65"/>
    </row>
    <row r="113" spans="4:4" ht="15.75" customHeight="1" x14ac:dyDescent="0.25">
      <c r="D113" s="65"/>
    </row>
    <row r="114" spans="4:4" ht="15.75" customHeight="1" x14ac:dyDescent="0.25">
      <c r="D114" s="65"/>
    </row>
    <row r="115" spans="4:4" ht="15.75" customHeight="1" x14ac:dyDescent="0.25">
      <c r="D115" s="65"/>
    </row>
    <row r="116" spans="4:4" ht="15.75" customHeight="1" x14ac:dyDescent="0.25">
      <c r="D116" s="65"/>
    </row>
    <row r="117" spans="4:4" ht="15.75" customHeight="1" x14ac:dyDescent="0.25">
      <c r="D117" s="65"/>
    </row>
    <row r="118" spans="4:4" ht="15.75" customHeight="1" x14ac:dyDescent="0.25">
      <c r="D118" s="65"/>
    </row>
    <row r="119" spans="4:4" ht="15.75" customHeight="1" x14ac:dyDescent="0.25">
      <c r="D119" s="65"/>
    </row>
    <row r="120" spans="4:4" ht="15.75" customHeight="1" x14ac:dyDescent="0.25">
      <c r="D120" s="65"/>
    </row>
    <row r="121" spans="4:4" ht="15.75" customHeight="1" x14ac:dyDescent="0.25">
      <c r="D121" s="65"/>
    </row>
    <row r="122" spans="4:4" ht="15.75" customHeight="1" x14ac:dyDescent="0.25">
      <c r="D122" s="65"/>
    </row>
    <row r="123" spans="4:4" ht="15.75" customHeight="1" x14ac:dyDescent="0.25">
      <c r="D123" s="65"/>
    </row>
    <row r="124" spans="4:4" ht="15.75" customHeight="1" x14ac:dyDescent="0.25">
      <c r="D124" s="65"/>
    </row>
    <row r="125" spans="4:4" ht="15.75" customHeight="1" x14ac:dyDescent="0.25">
      <c r="D125" s="65"/>
    </row>
    <row r="126" spans="4:4" ht="15.75" customHeight="1" x14ac:dyDescent="0.25">
      <c r="D126" s="65"/>
    </row>
    <row r="127" spans="4:4" ht="15.75" customHeight="1" x14ac:dyDescent="0.25">
      <c r="D127" s="65"/>
    </row>
    <row r="128" spans="4:4" ht="15.75" customHeight="1" x14ac:dyDescent="0.25">
      <c r="D128" s="65"/>
    </row>
    <row r="129" spans="4:4" ht="15.75" customHeight="1" x14ac:dyDescent="0.25">
      <c r="D129" s="65"/>
    </row>
    <row r="130" spans="4:4" ht="15.75" customHeight="1" x14ac:dyDescent="0.25">
      <c r="D130" s="65"/>
    </row>
    <row r="131" spans="4:4" ht="15.75" customHeight="1" x14ac:dyDescent="0.25">
      <c r="D131" s="65"/>
    </row>
    <row r="132" spans="4:4" ht="15.75" customHeight="1" x14ac:dyDescent="0.25">
      <c r="D132" s="65"/>
    </row>
    <row r="133" spans="4:4" ht="15.75" customHeight="1" x14ac:dyDescent="0.25">
      <c r="D133" s="65"/>
    </row>
    <row r="134" spans="4:4" ht="15.75" customHeight="1" x14ac:dyDescent="0.25">
      <c r="D134" s="65"/>
    </row>
    <row r="135" spans="4:4" ht="15.75" customHeight="1" x14ac:dyDescent="0.25">
      <c r="D135" s="65"/>
    </row>
    <row r="136" spans="4:4" ht="15.75" customHeight="1" x14ac:dyDescent="0.25">
      <c r="D136" s="65"/>
    </row>
    <row r="137" spans="4:4" ht="15.75" customHeight="1" x14ac:dyDescent="0.25">
      <c r="D137" s="65"/>
    </row>
    <row r="138" spans="4:4" ht="15.75" customHeight="1" x14ac:dyDescent="0.25">
      <c r="D138" s="65"/>
    </row>
    <row r="139" spans="4:4" ht="15.75" customHeight="1" x14ac:dyDescent="0.25">
      <c r="D139" s="65"/>
    </row>
    <row r="140" spans="4:4" ht="15.75" customHeight="1" x14ac:dyDescent="0.25">
      <c r="D140" s="65"/>
    </row>
    <row r="141" spans="4:4" ht="15.75" customHeight="1" x14ac:dyDescent="0.25">
      <c r="D141" s="65"/>
    </row>
    <row r="142" spans="4:4" ht="15.75" customHeight="1" x14ac:dyDescent="0.25">
      <c r="D142" s="65"/>
    </row>
    <row r="143" spans="4:4" ht="15.75" customHeight="1" x14ac:dyDescent="0.25">
      <c r="D143" s="65"/>
    </row>
    <row r="144" spans="4:4" ht="15.75" customHeight="1" x14ac:dyDescent="0.25">
      <c r="D144" s="65"/>
    </row>
    <row r="145" spans="4:4" ht="15.75" customHeight="1" x14ac:dyDescent="0.25">
      <c r="D145" s="65"/>
    </row>
    <row r="146" spans="4:4" ht="15.75" customHeight="1" x14ac:dyDescent="0.25">
      <c r="D146" s="65"/>
    </row>
    <row r="147" spans="4:4" ht="15.75" customHeight="1" x14ac:dyDescent="0.25">
      <c r="D147" s="65"/>
    </row>
    <row r="148" spans="4:4" ht="15.75" customHeight="1" x14ac:dyDescent="0.25">
      <c r="D148" s="65"/>
    </row>
    <row r="149" spans="4:4" ht="15.75" customHeight="1" x14ac:dyDescent="0.25">
      <c r="D149" s="65"/>
    </row>
    <row r="150" spans="4:4" ht="15.75" customHeight="1" x14ac:dyDescent="0.25">
      <c r="D150" s="65"/>
    </row>
    <row r="151" spans="4:4" ht="15.75" customHeight="1" x14ac:dyDescent="0.25">
      <c r="D151" s="65"/>
    </row>
    <row r="152" spans="4:4" ht="15.75" customHeight="1" x14ac:dyDescent="0.25">
      <c r="D152" s="65"/>
    </row>
    <row r="153" spans="4:4" ht="15.75" customHeight="1" x14ac:dyDescent="0.25">
      <c r="D153" s="65"/>
    </row>
    <row r="154" spans="4:4" ht="15.75" customHeight="1" x14ac:dyDescent="0.25">
      <c r="D154" s="65"/>
    </row>
    <row r="155" spans="4:4" ht="15.75" customHeight="1" x14ac:dyDescent="0.25">
      <c r="D155" s="65"/>
    </row>
    <row r="156" spans="4:4" ht="15.75" customHeight="1" x14ac:dyDescent="0.25">
      <c r="D156" s="65"/>
    </row>
    <row r="157" spans="4:4" ht="15.75" customHeight="1" x14ac:dyDescent="0.25">
      <c r="D157" s="65"/>
    </row>
    <row r="158" spans="4:4" ht="15.75" customHeight="1" x14ac:dyDescent="0.25">
      <c r="D158" s="65"/>
    </row>
    <row r="159" spans="4:4" ht="15.75" customHeight="1" x14ac:dyDescent="0.25">
      <c r="D159" s="65"/>
    </row>
    <row r="160" spans="4:4" ht="15.75" customHeight="1" x14ac:dyDescent="0.25">
      <c r="D160" s="65"/>
    </row>
    <row r="161" spans="4:4" ht="15.75" customHeight="1" x14ac:dyDescent="0.25">
      <c r="D161" s="65"/>
    </row>
    <row r="162" spans="4:4" ht="15.75" customHeight="1" x14ac:dyDescent="0.25">
      <c r="D162" s="65"/>
    </row>
    <row r="163" spans="4:4" ht="15.75" customHeight="1" x14ac:dyDescent="0.25">
      <c r="D163" s="65"/>
    </row>
    <row r="164" spans="4:4" ht="15.75" customHeight="1" x14ac:dyDescent="0.25">
      <c r="D164" s="65"/>
    </row>
    <row r="165" spans="4:4" ht="15.75" customHeight="1" x14ac:dyDescent="0.25">
      <c r="D165" s="65"/>
    </row>
    <row r="166" spans="4:4" ht="15.75" customHeight="1" x14ac:dyDescent="0.25">
      <c r="D166" s="65"/>
    </row>
    <row r="167" spans="4:4" ht="15.75" customHeight="1" x14ac:dyDescent="0.25">
      <c r="D167" s="65"/>
    </row>
    <row r="168" spans="4:4" ht="15.75" customHeight="1" x14ac:dyDescent="0.25">
      <c r="D168" s="65"/>
    </row>
    <row r="169" spans="4:4" ht="15.75" customHeight="1" x14ac:dyDescent="0.25">
      <c r="D169" s="65"/>
    </row>
    <row r="170" spans="4:4" ht="15.75" customHeight="1" x14ac:dyDescent="0.25">
      <c r="D170" s="65"/>
    </row>
    <row r="171" spans="4:4" ht="15.75" customHeight="1" x14ac:dyDescent="0.25">
      <c r="D171" s="65"/>
    </row>
    <row r="172" spans="4:4" ht="15.75" customHeight="1" x14ac:dyDescent="0.25">
      <c r="D172" s="65"/>
    </row>
    <row r="173" spans="4:4" ht="15.75" customHeight="1" x14ac:dyDescent="0.25">
      <c r="D173" s="65"/>
    </row>
    <row r="174" spans="4:4" ht="15.75" customHeight="1" x14ac:dyDescent="0.25">
      <c r="D174" s="65"/>
    </row>
    <row r="175" spans="4:4" ht="15.75" customHeight="1" x14ac:dyDescent="0.25">
      <c r="D175" s="65"/>
    </row>
    <row r="176" spans="4:4" ht="15.75" customHeight="1" x14ac:dyDescent="0.25">
      <c r="D176" s="65"/>
    </row>
    <row r="177" spans="4:4" ht="15.75" customHeight="1" x14ac:dyDescent="0.25">
      <c r="D177" s="65"/>
    </row>
    <row r="178" spans="4:4" ht="15.75" customHeight="1" x14ac:dyDescent="0.25">
      <c r="D178" s="65"/>
    </row>
    <row r="179" spans="4:4" ht="15.75" customHeight="1" x14ac:dyDescent="0.25">
      <c r="D179" s="65"/>
    </row>
    <row r="180" spans="4:4" ht="15.75" customHeight="1" x14ac:dyDescent="0.25">
      <c r="D180" s="65"/>
    </row>
    <row r="181" spans="4:4" ht="15.75" customHeight="1" x14ac:dyDescent="0.25">
      <c r="D181" s="65"/>
    </row>
    <row r="182" spans="4:4" ht="15.75" customHeight="1" x14ac:dyDescent="0.25">
      <c r="D182" s="65"/>
    </row>
    <row r="183" spans="4:4" ht="15.75" customHeight="1" x14ac:dyDescent="0.25">
      <c r="D183" s="65"/>
    </row>
    <row r="184" spans="4:4" ht="15.75" customHeight="1" x14ac:dyDescent="0.25">
      <c r="D184" s="65"/>
    </row>
    <row r="185" spans="4:4" ht="15.75" customHeight="1" x14ac:dyDescent="0.25">
      <c r="D185" s="65"/>
    </row>
    <row r="186" spans="4:4" ht="15.75" customHeight="1" x14ac:dyDescent="0.25">
      <c r="D186" s="65"/>
    </row>
    <row r="187" spans="4:4" ht="15.75" customHeight="1" x14ac:dyDescent="0.25">
      <c r="D187" s="65"/>
    </row>
    <row r="188" spans="4:4" ht="15.75" customHeight="1" x14ac:dyDescent="0.25">
      <c r="D188" s="65"/>
    </row>
    <row r="189" spans="4:4" ht="15.75" customHeight="1" x14ac:dyDescent="0.25">
      <c r="D189" s="65"/>
    </row>
    <row r="190" spans="4:4" ht="15.75" customHeight="1" x14ac:dyDescent="0.25">
      <c r="D190" s="65"/>
    </row>
    <row r="191" spans="4:4" ht="15.75" customHeight="1" x14ac:dyDescent="0.25">
      <c r="D191" s="65"/>
    </row>
    <row r="192" spans="4:4" ht="15.75" customHeight="1" x14ac:dyDescent="0.25">
      <c r="D192" s="65"/>
    </row>
    <row r="193" spans="4:4" ht="15.75" customHeight="1" x14ac:dyDescent="0.25">
      <c r="D193" s="65"/>
    </row>
    <row r="194" spans="4:4" ht="15.75" customHeight="1" x14ac:dyDescent="0.25">
      <c r="D194" s="65"/>
    </row>
    <row r="195" spans="4:4" ht="15.75" customHeight="1" x14ac:dyDescent="0.25">
      <c r="D195" s="65"/>
    </row>
    <row r="196" spans="4:4" ht="15.75" customHeight="1" x14ac:dyDescent="0.25">
      <c r="D196" s="65"/>
    </row>
    <row r="197" spans="4:4" ht="15.75" customHeight="1" x14ac:dyDescent="0.25">
      <c r="D197" s="65"/>
    </row>
    <row r="198" spans="4:4" ht="15.75" customHeight="1" x14ac:dyDescent="0.25">
      <c r="D198" s="65"/>
    </row>
    <row r="199" spans="4:4" ht="15.75" customHeight="1" x14ac:dyDescent="0.25">
      <c r="D199" s="65"/>
    </row>
    <row r="200" spans="4:4" ht="15.75" customHeight="1" x14ac:dyDescent="0.25">
      <c r="D200" s="65"/>
    </row>
    <row r="201" spans="4:4" ht="15.75" customHeight="1" x14ac:dyDescent="0.25">
      <c r="D201" s="65"/>
    </row>
    <row r="202" spans="4:4" ht="15.75" customHeight="1" x14ac:dyDescent="0.25">
      <c r="D202" s="65"/>
    </row>
    <row r="203" spans="4:4" ht="15.75" customHeight="1" x14ac:dyDescent="0.25">
      <c r="D203" s="65"/>
    </row>
    <row r="204" spans="4:4" ht="15.75" customHeight="1" x14ac:dyDescent="0.25">
      <c r="D204" s="65"/>
    </row>
    <row r="205" spans="4:4" ht="15.75" customHeight="1" x14ac:dyDescent="0.25">
      <c r="D205" s="65"/>
    </row>
    <row r="206" spans="4:4" ht="15.75" customHeight="1" x14ac:dyDescent="0.25">
      <c r="D206" s="65"/>
    </row>
    <row r="207" spans="4:4" ht="15.75" customHeight="1" x14ac:dyDescent="0.25">
      <c r="D207" s="65"/>
    </row>
    <row r="208" spans="4:4" ht="15.75" customHeight="1" x14ac:dyDescent="0.25">
      <c r="D208" s="65"/>
    </row>
    <row r="209" spans="4:4" ht="15.75" customHeight="1" x14ac:dyDescent="0.25">
      <c r="D209" s="65"/>
    </row>
    <row r="210" spans="4:4" ht="15.75" customHeight="1" x14ac:dyDescent="0.25">
      <c r="D210" s="65"/>
    </row>
    <row r="211" spans="4:4" ht="15.75" customHeight="1" x14ac:dyDescent="0.25">
      <c r="D211" s="65"/>
    </row>
    <row r="212" spans="4:4" ht="15.75" customHeight="1" x14ac:dyDescent="0.25">
      <c r="D212" s="65"/>
    </row>
    <row r="213" spans="4:4" ht="15.75" customHeight="1" x14ac:dyDescent="0.25">
      <c r="D213" s="65"/>
    </row>
    <row r="214" spans="4:4" ht="15.75" customHeight="1" x14ac:dyDescent="0.25">
      <c r="D214" s="65"/>
    </row>
    <row r="215" spans="4:4" ht="15.75" customHeight="1" x14ac:dyDescent="0.25">
      <c r="D215" s="65"/>
    </row>
    <row r="216" spans="4:4" ht="15.75" customHeight="1" x14ac:dyDescent="0.25">
      <c r="D216" s="65"/>
    </row>
    <row r="217" spans="4:4" ht="15.75" customHeight="1" x14ac:dyDescent="0.25">
      <c r="D217" s="65"/>
    </row>
    <row r="218" spans="4:4" ht="15.75" customHeight="1" x14ac:dyDescent="0.25">
      <c r="D218" s="65"/>
    </row>
    <row r="219" spans="4:4" ht="15.75" customHeight="1" x14ac:dyDescent="0.25">
      <c r="D219" s="65"/>
    </row>
    <row r="220" spans="4:4" ht="15.75" customHeight="1" x14ac:dyDescent="0.25">
      <c r="D220" s="65"/>
    </row>
    <row r="221" spans="4:4" ht="15.75" customHeight="1" x14ac:dyDescent="0.25">
      <c r="D221" s="65"/>
    </row>
    <row r="222" spans="4:4" ht="15.75" customHeight="1" x14ac:dyDescent="0.25">
      <c r="D222" s="65"/>
    </row>
    <row r="223" spans="4:4" ht="15.75" customHeight="1" x14ac:dyDescent="0.25">
      <c r="D223" s="65"/>
    </row>
    <row r="224" spans="4:4" ht="15.75" customHeight="1" x14ac:dyDescent="0.25">
      <c r="D224" s="65"/>
    </row>
    <row r="225" spans="4:4" ht="15.75" customHeight="1" x14ac:dyDescent="0.25">
      <c r="D225" s="65"/>
    </row>
    <row r="226" spans="4:4" ht="15.75" customHeight="1" x14ac:dyDescent="0.25">
      <c r="D226" s="65"/>
    </row>
    <row r="227" spans="4:4" ht="15.75" customHeight="1" x14ac:dyDescent="0.25">
      <c r="D227" s="65"/>
    </row>
    <row r="228" spans="4:4" ht="15.75" customHeight="1" x14ac:dyDescent="0.25">
      <c r="D228" s="65"/>
    </row>
    <row r="229" spans="4:4" ht="15.75" customHeight="1" x14ac:dyDescent="0.25">
      <c r="D229" s="65"/>
    </row>
    <row r="230" spans="4:4" ht="15.75" customHeight="1" x14ac:dyDescent="0.25">
      <c r="D230" s="65"/>
    </row>
    <row r="231" spans="4:4" ht="15.75" customHeight="1" x14ac:dyDescent="0.25">
      <c r="D231" s="65"/>
    </row>
    <row r="232" spans="4:4" ht="15.75" customHeight="1" x14ac:dyDescent="0.25">
      <c r="D232" s="65"/>
    </row>
    <row r="233" spans="4:4" ht="15.75" customHeight="1" x14ac:dyDescent="0.25">
      <c r="D233" s="65"/>
    </row>
    <row r="234" spans="4:4" ht="15.75" customHeight="1" x14ac:dyDescent="0.25">
      <c r="D234" s="65"/>
    </row>
    <row r="235" spans="4:4" ht="15.75" customHeight="1" x14ac:dyDescent="0.25">
      <c r="D235" s="65"/>
    </row>
    <row r="236" spans="4:4" ht="15.75" customHeight="1" x14ac:dyDescent="0.25">
      <c r="D236" s="65"/>
    </row>
    <row r="237" spans="4:4" ht="15.75" customHeight="1" x14ac:dyDescent="0.25">
      <c r="D237" s="65"/>
    </row>
    <row r="238" spans="4:4" ht="15.75" customHeight="1" x14ac:dyDescent="0.25">
      <c r="D238" s="65"/>
    </row>
    <row r="239" spans="4:4" ht="15.75" customHeight="1" x14ac:dyDescent="0.25">
      <c r="D239" s="65"/>
    </row>
    <row r="240" spans="4:4" ht="15.75" customHeight="1" x14ac:dyDescent="0.25">
      <c r="D240" s="65"/>
    </row>
    <row r="241" spans="4:4" ht="15.75" customHeight="1" x14ac:dyDescent="0.25">
      <c r="D241" s="65"/>
    </row>
    <row r="242" spans="4:4" ht="15.75" customHeight="1" x14ac:dyDescent="0.25">
      <c r="D242" s="65"/>
    </row>
    <row r="243" spans="4:4" ht="15.75" customHeight="1" x14ac:dyDescent="0.25">
      <c r="D243" s="65"/>
    </row>
    <row r="244" spans="4:4" ht="15.75" customHeight="1" x14ac:dyDescent="0.25">
      <c r="D244" s="65"/>
    </row>
    <row r="245" spans="4:4" ht="15.75" customHeight="1" x14ac:dyDescent="0.25">
      <c r="D245" s="65"/>
    </row>
    <row r="246" spans="4:4" ht="15.75" customHeight="1" x14ac:dyDescent="0.25">
      <c r="D246" s="65"/>
    </row>
    <row r="247" spans="4:4" ht="15.75" customHeight="1" x14ac:dyDescent="0.25">
      <c r="D247" s="65"/>
    </row>
    <row r="248" spans="4:4" ht="15.75" customHeight="1" x14ac:dyDescent="0.25">
      <c r="D248" s="65"/>
    </row>
    <row r="249" spans="4:4" ht="15.75" customHeight="1" x14ac:dyDescent="0.25">
      <c r="D249" s="65"/>
    </row>
    <row r="250" spans="4:4" ht="15.75" customHeight="1" x14ac:dyDescent="0.25">
      <c r="D250" s="65"/>
    </row>
    <row r="251" spans="4:4" ht="15.75" customHeight="1" x14ac:dyDescent="0.25">
      <c r="D251" s="65"/>
    </row>
    <row r="252" spans="4:4" ht="15.75" customHeight="1" x14ac:dyDescent="0.25">
      <c r="D252" s="65"/>
    </row>
    <row r="253" spans="4:4" ht="15.75" customHeight="1" x14ac:dyDescent="0.25">
      <c r="D253" s="65"/>
    </row>
    <row r="254" spans="4:4" ht="15.75" customHeight="1" x14ac:dyDescent="0.25">
      <c r="D254" s="65"/>
    </row>
    <row r="255" spans="4:4" ht="15.75" customHeight="1" x14ac:dyDescent="0.25">
      <c r="D255" s="65"/>
    </row>
    <row r="256" spans="4:4" ht="15.75" customHeight="1" x14ac:dyDescent="0.25">
      <c r="D256" s="65"/>
    </row>
    <row r="257" spans="4:4" ht="15.75" customHeight="1" x14ac:dyDescent="0.25">
      <c r="D257" s="65"/>
    </row>
    <row r="258" spans="4:4" ht="15.75" customHeight="1" x14ac:dyDescent="0.25">
      <c r="D258" s="65"/>
    </row>
    <row r="259" spans="4:4" ht="15.75" customHeight="1" x14ac:dyDescent="0.25">
      <c r="D259" s="65"/>
    </row>
    <row r="260" spans="4:4" ht="15.75" customHeight="1" x14ac:dyDescent="0.25">
      <c r="D260" s="65"/>
    </row>
    <row r="261" spans="4:4" ht="15.75" customHeight="1" x14ac:dyDescent="0.25">
      <c r="D261" s="65"/>
    </row>
    <row r="262" spans="4:4" ht="15.75" customHeight="1" x14ac:dyDescent="0.25">
      <c r="D262" s="65"/>
    </row>
    <row r="263" spans="4:4" ht="15.75" customHeight="1" x14ac:dyDescent="0.25">
      <c r="D263" s="65"/>
    </row>
    <row r="264" spans="4:4" ht="15.75" customHeight="1" x14ac:dyDescent="0.25">
      <c r="D264" s="65"/>
    </row>
    <row r="265" spans="4:4" ht="15.75" customHeight="1" x14ac:dyDescent="0.25">
      <c r="D265" s="65"/>
    </row>
    <row r="266" spans="4:4" ht="15.75" customHeight="1" x14ac:dyDescent="0.25">
      <c r="D266" s="65"/>
    </row>
    <row r="267" spans="4:4" ht="15.75" customHeight="1" x14ac:dyDescent="0.25">
      <c r="D267" s="65"/>
    </row>
    <row r="268" spans="4:4" ht="15.75" customHeight="1" x14ac:dyDescent="0.25">
      <c r="D268" s="65"/>
    </row>
    <row r="269" spans="4:4" ht="15.75" customHeight="1" x14ac:dyDescent="0.25">
      <c r="D269" s="65"/>
    </row>
    <row r="270" spans="4:4" ht="15.75" customHeight="1" x14ac:dyDescent="0.25">
      <c r="D270" s="65"/>
    </row>
    <row r="271" spans="4:4" ht="15.75" customHeight="1" x14ac:dyDescent="0.25">
      <c r="D271" s="65"/>
    </row>
    <row r="272" spans="4:4" ht="15.75" customHeight="1" x14ac:dyDescent="0.25">
      <c r="D272" s="65"/>
    </row>
    <row r="273" spans="4:4" ht="15.75" customHeight="1" x14ac:dyDescent="0.25">
      <c r="D273" s="65"/>
    </row>
    <row r="274" spans="4:4" ht="15.75" customHeight="1" x14ac:dyDescent="0.25">
      <c r="D274" s="65"/>
    </row>
    <row r="275" spans="4:4" ht="15.75" customHeight="1" x14ac:dyDescent="0.25">
      <c r="D275" s="65"/>
    </row>
    <row r="276" spans="4:4" ht="15.75" customHeight="1" x14ac:dyDescent="0.25">
      <c r="D276" s="65"/>
    </row>
    <row r="277" spans="4:4" ht="15.75" customHeight="1" x14ac:dyDescent="0.25">
      <c r="D277" s="65"/>
    </row>
    <row r="278" spans="4:4" ht="15.75" customHeight="1" x14ac:dyDescent="0.25">
      <c r="D278" s="65"/>
    </row>
    <row r="279" spans="4:4" ht="15.75" customHeight="1" x14ac:dyDescent="0.25">
      <c r="D279" s="65"/>
    </row>
    <row r="280" spans="4:4" ht="15.75" customHeight="1" x14ac:dyDescent="0.25">
      <c r="D280" s="65"/>
    </row>
    <row r="281" spans="4:4" ht="15.75" customHeight="1" x14ac:dyDescent="0.25">
      <c r="D281" s="65"/>
    </row>
    <row r="282" spans="4:4" ht="15.75" customHeight="1" x14ac:dyDescent="0.25">
      <c r="D282" s="65"/>
    </row>
    <row r="283" spans="4:4" ht="15.75" customHeight="1" x14ac:dyDescent="0.25">
      <c r="D283" s="65"/>
    </row>
    <row r="284" spans="4:4" ht="15.75" customHeight="1" x14ac:dyDescent="0.25">
      <c r="D284" s="65"/>
    </row>
    <row r="285" spans="4:4" ht="15.75" customHeight="1" x14ac:dyDescent="0.25">
      <c r="D285" s="65"/>
    </row>
    <row r="286" spans="4:4" ht="15.75" customHeight="1" x14ac:dyDescent="0.25">
      <c r="D286" s="65"/>
    </row>
    <row r="287" spans="4:4" ht="15.75" customHeight="1" x14ac:dyDescent="0.25">
      <c r="D287" s="65"/>
    </row>
    <row r="288" spans="4:4" ht="15.75" customHeight="1" x14ac:dyDescent="0.25">
      <c r="D288" s="65"/>
    </row>
    <row r="289" spans="4:4" ht="15.75" customHeight="1" x14ac:dyDescent="0.25">
      <c r="D289" s="65"/>
    </row>
    <row r="290" spans="4:4" ht="15.75" customHeight="1" x14ac:dyDescent="0.25">
      <c r="D290" s="65"/>
    </row>
    <row r="291" spans="4:4" ht="15.75" customHeight="1" x14ac:dyDescent="0.25">
      <c r="D291" s="65"/>
    </row>
    <row r="292" spans="4:4" ht="15.75" customHeight="1" x14ac:dyDescent="0.25">
      <c r="D292" s="65"/>
    </row>
    <row r="293" spans="4:4" ht="15.75" customHeight="1" x14ac:dyDescent="0.25">
      <c r="D293" s="65"/>
    </row>
    <row r="294" spans="4:4" ht="15.75" customHeight="1" x14ac:dyDescent="0.25">
      <c r="D294" s="65"/>
    </row>
    <row r="295" spans="4:4" ht="15.75" customHeight="1" x14ac:dyDescent="0.25">
      <c r="D295" s="65"/>
    </row>
    <row r="296" spans="4:4" ht="15.75" customHeight="1" x14ac:dyDescent="0.25">
      <c r="D296" s="65"/>
    </row>
    <row r="297" spans="4:4" ht="15.75" customHeight="1" x14ac:dyDescent="0.25">
      <c r="D297" s="65"/>
    </row>
    <row r="298" spans="4:4" ht="15.75" customHeight="1" x14ac:dyDescent="0.25">
      <c r="D298" s="65"/>
    </row>
    <row r="299" spans="4:4" ht="15.75" customHeight="1" x14ac:dyDescent="0.25">
      <c r="D299" s="65"/>
    </row>
    <row r="300" spans="4:4" ht="15.75" customHeight="1" x14ac:dyDescent="0.25">
      <c r="D300" s="65"/>
    </row>
    <row r="301" spans="4:4" ht="15.75" customHeight="1" x14ac:dyDescent="0.25">
      <c r="D301" s="65"/>
    </row>
    <row r="302" spans="4:4" ht="15.75" customHeight="1" x14ac:dyDescent="0.25">
      <c r="D302" s="65"/>
    </row>
    <row r="303" spans="4:4" ht="15.75" customHeight="1" x14ac:dyDescent="0.25">
      <c r="D303" s="65"/>
    </row>
    <row r="304" spans="4:4" ht="15.75" customHeight="1" x14ac:dyDescent="0.25">
      <c r="D304" s="65"/>
    </row>
    <row r="305" spans="4:4" ht="15.75" customHeight="1" x14ac:dyDescent="0.25">
      <c r="D305" s="65"/>
    </row>
    <row r="306" spans="4:4" ht="15.75" customHeight="1" x14ac:dyDescent="0.25">
      <c r="D306" s="65"/>
    </row>
    <row r="307" spans="4:4" ht="15.75" customHeight="1" x14ac:dyDescent="0.25">
      <c r="D307" s="65"/>
    </row>
    <row r="308" spans="4:4" ht="15.75" customHeight="1" x14ac:dyDescent="0.25">
      <c r="D308" s="65"/>
    </row>
    <row r="309" spans="4:4" ht="15.75" customHeight="1" x14ac:dyDescent="0.25">
      <c r="D309" s="65"/>
    </row>
    <row r="310" spans="4:4" ht="15.75" customHeight="1" x14ac:dyDescent="0.25">
      <c r="D310" s="65"/>
    </row>
    <row r="311" spans="4:4" ht="15.75" customHeight="1" x14ac:dyDescent="0.25">
      <c r="D311" s="65"/>
    </row>
    <row r="312" spans="4:4" ht="15.75" customHeight="1" x14ac:dyDescent="0.25">
      <c r="D312" s="65"/>
    </row>
    <row r="313" spans="4:4" ht="15.75" customHeight="1" x14ac:dyDescent="0.25">
      <c r="D313" s="65"/>
    </row>
    <row r="314" spans="4:4" ht="15.75" customHeight="1" x14ac:dyDescent="0.25">
      <c r="D314" s="65"/>
    </row>
    <row r="315" spans="4:4" ht="15.75" customHeight="1" x14ac:dyDescent="0.25">
      <c r="D315" s="65"/>
    </row>
    <row r="316" spans="4:4" ht="15.75" customHeight="1" x14ac:dyDescent="0.25">
      <c r="D316" s="65"/>
    </row>
    <row r="317" spans="4:4" ht="15.75" customHeight="1" x14ac:dyDescent="0.25">
      <c r="D317" s="65"/>
    </row>
    <row r="318" spans="4:4" ht="15.75" customHeight="1" x14ac:dyDescent="0.25">
      <c r="D318" s="65"/>
    </row>
    <row r="319" spans="4:4" ht="15.75" customHeight="1" x14ac:dyDescent="0.25">
      <c r="D319" s="65"/>
    </row>
    <row r="320" spans="4:4" ht="15.75" customHeight="1" x14ac:dyDescent="0.25">
      <c r="D320" s="65"/>
    </row>
    <row r="321" spans="4:4" ht="15.75" customHeight="1" x14ac:dyDescent="0.25">
      <c r="D321" s="65"/>
    </row>
    <row r="322" spans="4:4" ht="15.75" customHeight="1" x14ac:dyDescent="0.25">
      <c r="D322" s="65"/>
    </row>
    <row r="323" spans="4:4" ht="15.75" customHeight="1" x14ac:dyDescent="0.25">
      <c r="D323" s="65"/>
    </row>
    <row r="324" spans="4:4" ht="15.75" customHeight="1" x14ac:dyDescent="0.25">
      <c r="D324" s="65"/>
    </row>
    <row r="325" spans="4:4" ht="15.75" customHeight="1" x14ac:dyDescent="0.25">
      <c r="D325" s="65"/>
    </row>
    <row r="326" spans="4:4" ht="15.75" customHeight="1" x14ac:dyDescent="0.25">
      <c r="D326" s="65"/>
    </row>
    <row r="327" spans="4:4" ht="15.75" customHeight="1" x14ac:dyDescent="0.25">
      <c r="D327" s="65"/>
    </row>
    <row r="328" spans="4:4" ht="15.75" customHeight="1" x14ac:dyDescent="0.25">
      <c r="D328" s="65"/>
    </row>
    <row r="329" spans="4:4" ht="15.75" customHeight="1" x14ac:dyDescent="0.25">
      <c r="D329" s="65"/>
    </row>
    <row r="330" spans="4:4" ht="15.75" customHeight="1" x14ac:dyDescent="0.25">
      <c r="D330" s="65"/>
    </row>
    <row r="331" spans="4:4" ht="15.75" customHeight="1" x14ac:dyDescent="0.25">
      <c r="D331" s="65"/>
    </row>
    <row r="332" spans="4:4" ht="15.75" customHeight="1" x14ac:dyDescent="0.25">
      <c r="D332" s="65"/>
    </row>
    <row r="333" spans="4:4" ht="15.75" customHeight="1" x14ac:dyDescent="0.25">
      <c r="D333" s="65"/>
    </row>
    <row r="334" spans="4:4" ht="15.75" customHeight="1" x14ac:dyDescent="0.25">
      <c r="D334" s="65"/>
    </row>
    <row r="335" spans="4:4" ht="15.75" customHeight="1" x14ac:dyDescent="0.25">
      <c r="D335" s="65"/>
    </row>
    <row r="336" spans="4:4" ht="15.75" customHeight="1" x14ac:dyDescent="0.25">
      <c r="D336" s="65"/>
    </row>
    <row r="337" spans="4:4" ht="15.75" customHeight="1" x14ac:dyDescent="0.25">
      <c r="D337" s="65"/>
    </row>
    <row r="338" spans="4:4" ht="15.75" customHeight="1" x14ac:dyDescent="0.25">
      <c r="D338" s="65"/>
    </row>
    <row r="339" spans="4:4" ht="15.75" customHeight="1" x14ac:dyDescent="0.25">
      <c r="D339" s="65"/>
    </row>
    <row r="340" spans="4:4" ht="15.75" customHeight="1" x14ac:dyDescent="0.25">
      <c r="D340" s="65"/>
    </row>
    <row r="341" spans="4:4" ht="15.75" customHeight="1" x14ac:dyDescent="0.25">
      <c r="D341" s="65"/>
    </row>
    <row r="342" spans="4:4" ht="15.75" customHeight="1" x14ac:dyDescent="0.25">
      <c r="D342" s="65"/>
    </row>
    <row r="343" spans="4:4" ht="15.75" customHeight="1" x14ac:dyDescent="0.25">
      <c r="D343" s="65"/>
    </row>
    <row r="344" spans="4:4" ht="15.75" customHeight="1" x14ac:dyDescent="0.25">
      <c r="D344" s="65"/>
    </row>
    <row r="345" spans="4:4" ht="15.75" customHeight="1" x14ac:dyDescent="0.25">
      <c r="D345" s="65"/>
    </row>
    <row r="346" spans="4:4" ht="15.75" customHeight="1" x14ac:dyDescent="0.25">
      <c r="D346" s="65"/>
    </row>
    <row r="347" spans="4:4" ht="15.75" customHeight="1" x14ac:dyDescent="0.25">
      <c r="D347" s="65"/>
    </row>
    <row r="348" spans="4:4" ht="15.75" customHeight="1" x14ac:dyDescent="0.25">
      <c r="D348" s="65"/>
    </row>
    <row r="349" spans="4:4" ht="15.75" customHeight="1" x14ac:dyDescent="0.25">
      <c r="D349" s="65"/>
    </row>
    <row r="350" spans="4:4" ht="15.75" customHeight="1" x14ac:dyDescent="0.25">
      <c r="D350" s="65"/>
    </row>
    <row r="351" spans="4:4" ht="15.75" customHeight="1" x14ac:dyDescent="0.25">
      <c r="D351" s="65"/>
    </row>
    <row r="352" spans="4:4" ht="15.75" customHeight="1" x14ac:dyDescent="0.25">
      <c r="D352" s="65"/>
    </row>
    <row r="353" spans="4:4" ht="15.75" customHeight="1" x14ac:dyDescent="0.25">
      <c r="D353" s="65"/>
    </row>
    <row r="354" spans="4:4" ht="15.75" customHeight="1" x14ac:dyDescent="0.25">
      <c r="D354" s="65"/>
    </row>
    <row r="355" spans="4:4" ht="15.75" customHeight="1" x14ac:dyDescent="0.25">
      <c r="D355" s="65"/>
    </row>
    <row r="356" spans="4:4" ht="15.75" customHeight="1" x14ac:dyDescent="0.25">
      <c r="D356" s="65"/>
    </row>
    <row r="357" spans="4:4" ht="15.75" customHeight="1" x14ac:dyDescent="0.25">
      <c r="D357" s="65"/>
    </row>
    <row r="358" spans="4:4" ht="15.75" customHeight="1" x14ac:dyDescent="0.25">
      <c r="D358" s="65"/>
    </row>
    <row r="359" spans="4:4" ht="15.75" customHeight="1" x14ac:dyDescent="0.25">
      <c r="D359" s="65"/>
    </row>
    <row r="360" spans="4:4" ht="15.75" customHeight="1" x14ac:dyDescent="0.25">
      <c r="D360" s="65"/>
    </row>
    <row r="361" spans="4:4" ht="15.75" customHeight="1" x14ac:dyDescent="0.25">
      <c r="D361" s="65"/>
    </row>
    <row r="362" spans="4:4" ht="15.75" customHeight="1" x14ac:dyDescent="0.25">
      <c r="D362" s="65"/>
    </row>
    <row r="363" spans="4:4" ht="15.75" customHeight="1" x14ac:dyDescent="0.25">
      <c r="D363" s="65"/>
    </row>
    <row r="364" spans="4:4" ht="15.75" customHeight="1" x14ac:dyDescent="0.25">
      <c r="D364" s="65"/>
    </row>
    <row r="365" spans="4:4" ht="15.75" customHeight="1" x14ac:dyDescent="0.25">
      <c r="D365" s="65"/>
    </row>
    <row r="366" spans="4:4" ht="15.75" customHeight="1" x14ac:dyDescent="0.25">
      <c r="D366" s="65"/>
    </row>
    <row r="367" spans="4:4" ht="15.75" customHeight="1" x14ac:dyDescent="0.25">
      <c r="D367" s="65"/>
    </row>
    <row r="368" spans="4:4" ht="15.75" customHeight="1" x14ac:dyDescent="0.25">
      <c r="D368" s="65"/>
    </row>
    <row r="369" spans="4:4" ht="15.75" customHeight="1" x14ac:dyDescent="0.25">
      <c r="D369" s="65"/>
    </row>
    <row r="370" spans="4:4" ht="15.75" customHeight="1" x14ac:dyDescent="0.25">
      <c r="D370" s="65"/>
    </row>
    <row r="371" spans="4:4" ht="15.75" customHeight="1" x14ac:dyDescent="0.25">
      <c r="D371" s="65"/>
    </row>
    <row r="372" spans="4:4" ht="15.75" customHeight="1" x14ac:dyDescent="0.25">
      <c r="D372" s="65"/>
    </row>
    <row r="373" spans="4:4" ht="15.75" customHeight="1" x14ac:dyDescent="0.25">
      <c r="D373" s="65"/>
    </row>
    <row r="374" spans="4:4" ht="15.75" customHeight="1" x14ac:dyDescent="0.25">
      <c r="D374" s="65"/>
    </row>
    <row r="375" spans="4:4" ht="15.75" customHeight="1" x14ac:dyDescent="0.25">
      <c r="D375" s="65"/>
    </row>
    <row r="376" spans="4:4" ht="15.75" customHeight="1" x14ac:dyDescent="0.25">
      <c r="D376" s="65"/>
    </row>
    <row r="377" spans="4:4" ht="15.75" customHeight="1" x14ac:dyDescent="0.25">
      <c r="D377" s="65"/>
    </row>
    <row r="378" spans="4:4" ht="15.75" customHeight="1" x14ac:dyDescent="0.25">
      <c r="D378" s="65"/>
    </row>
    <row r="379" spans="4:4" ht="15.75" customHeight="1" x14ac:dyDescent="0.25">
      <c r="D379" s="65"/>
    </row>
    <row r="380" spans="4:4" ht="15.75" customHeight="1" x14ac:dyDescent="0.25">
      <c r="D380" s="65"/>
    </row>
    <row r="381" spans="4:4" ht="15.75" customHeight="1" x14ac:dyDescent="0.25">
      <c r="D381" s="65"/>
    </row>
    <row r="382" spans="4:4" ht="15.75" customHeight="1" x14ac:dyDescent="0.25">
      <c r="D382" s="65"/>
    </row>
    <row r="383" spans="4:4" ht="15.75" customHeight="1" x14ac:dyDescent="0.25">
      <c r="D383" s="65"/>
    </row>
    <row r="384" spans="4:4" ht="15.75" customHeight="1" x14ac:dyDescent="0.25">
      <c r="D384" s="65"/>
    </row>
    <row r="385" spans="4:4" ht="15.75" customHeight="1" x14ac:dyDescent="0.25">
      <c r="D385" s="65"/>
    </row>
    <row r="386" spans="4:4" ht="15.75" customHeight="1" x14ac:dyDescent="0.25">
      <c r="D386" s="65"/>
    </row>
    <row r="387" spans="4:4" ht="15.75" customHeight="1" x14ac:dyDescent="0.25">
      <c r="D387" s="65"/>
    </row>
    <row r="388" spans="4:4" ht="15.75" customHeight="1" x14ac:dyDescent="0.25">
      <c r="D388" s="65"/>
    </row>
    <row r="389" spans="4:4" ht="15.75" customHeight="1" x14ac:dyDescent="0.25">
      <c r="D389" s="65"/>
    </row>
    <row r="390" spans="4:4" ht="15.75" customHeight="1" x14ac:dyDescent="0.25">
      <c r="D390" s="65"/>
    </row>
    <row r="391" spans="4:4" ht="15.75" customHeight="1" x14ac:dyDescent="0.25">
      <c r="D391" s="65"/>
    </row>
    <row r="392" spans="4:4" ht="15.75" customHeight="1" x14ac:dyDescent="0.25">
      <c r="D392" s="65"/>
    </row>
    <row r="393" spans="4:4" ht="15.75" customHeight="1" x14ac:dyDescent="0.25">
      <c r="D393" s="65"/>
    </row>
    <row r="394" spans="4:4" ht="15.75" customHeight="1" x14ac:dyDescent="0.25">
      <c r="D394" s="65"/>
    </row>
    <row r="395" spans="4:4" ht="15.75" customHeight="1" x14ac:dyDescent="0.25">
      <c r="D395" s="65"/>
    </row>
    <row r="396" spans="4:4" ht="15.75" customHeight="1" x14ac:dyDescent="0.25">
      <c r="D396" s="65"/>
    </row>
    <row r="397" spans="4:4" ht="15.75" customHeight="1" x14ac:dyDescent="0.25">
      <c r="D397" s="65"/>
    </row>
    <row r="398" spans="4:4" ht="15.75" customHeight="1" x14ac:dyDescent="0.25">
      <c r="D398" s="65"/>
    </row>
    <row r="399" spans="4:4" ht="15.75" customHeight="1" x14ac:dyDescent="0.25">
      <c r="D399" s="65"/>
    </row>
    <row r="400" spans="4:4" ht="15.75" customHeight="1" x14ac:dyDescent="0.25">
      <c r="D400" s="65"/>
    </row>
    <row r="401" spans="4:4" ht="15.75" customHeight="1" x14ac:dyDescent="0.25">
      <c r="D401" s="65"/>
    </row>
    <row r="402" spans="4:4" ht="15.75" customHeight="1" x14ac:dyDescent="0.25">
      <c r="D402" s="65"/>
    </row>
    <row r="403" spans="4:4" ht="15.75" customHeight="1" x14ac:dyDescent="0.25">
      <c r="D403" s="65"/>
    </row>
    <row r="404" spans="4:4" ht="15.75" customHeight="1" x14ac:dyDescent="0.25">
      <c r="D404" s="65"/>
    </row>
    <row r="405" spans="4:4" ht="15.75" customHeight="1" x14ac:dyDescent="0.25">
      <c r="D405" s="65"/>
    </row>
    <row r="406" spans="4:4" ht="15.75" customHeight="1" x14ac:dyDescent="0.25">
      <c r="D406" s="65"/>
    </row>
    <row r="407" spans="4:4" ht="15.75" customHeight="1" x14ac:dyDescent="0.25">
      <c r="D407" s="65"/>
    </row>
    <row r="408" spans="4:4" ht="15.75" customHeight="1" x14ac:dyDescent="0.25">
      <c r="D408" s="65"/>
    </row>
    <row r="409" spans="4:4" ht="15.75" customHeight="1" x14ac:dyDescent="0.25">
      <c r="D409" s="65"/>
    </row>
    <row r="410" spans="4:4" ht="15.75" customHeight="1" x14ac:dyDescent="0.25">
      <c r="D410" s="65"/>
    </row>
    <row r="411" spans="4:4" ht="15.75" customHeight="1" x14ac:dyDescent="0.25">
      <c r="D411" s="65"/>
    </row>
    <row r="412" spans="4:4" ht="15.75" customHeight="1" x14ac:dyDescent="0.25">
      <c r="D412" s="65"/>
    </row>
    <row r="413" spans="4:4" ht="15.75" customHeight="1" x14ac:dyDescent="0.25">
      <c r="D413" s="65"/>
    </row>
    <row r="414" spans="4:4" ht="15.75" customHeight="1" x14ac:dyDescent="0.25">
      <c r="D414" s="65"/>
    </row>
    <row r="415" spans="4:4" ht="15.75" customHeight="1" x14ac:dyDescent="0.25">
      <c r="D415" s="65"/>
    </row>
    <row r="416" spans="4:4" ht="15.75" customHeight="1" x14ac:dyDescent="0.25">
      <c r="D416" s="65"/>
    </row>
    <row r="417" spans="4:4" ht="15.75" customHeight="1" x14ac:dyDescent="0.25">
      <c r="D417" s="65"/>
    </row>
    <row r="418" spans="4:4" ht="15.75" customHeight="1" x14ac:dyDescent="0.25">
      <c r="D418" s="65"/>
    </row>
    <row r="419" spans="4:4" ht="15.75" customHeight="1" x14ac:dyDescent="0.25">
      <c r="D419" s="65"/>
    </row>
    <row r="420" spans="4:4" ht="15.75" customHeight="1" x14ac:dyDescent="0.25">
      <c r="D420" s="65"/>
    </row>
    <row r="421" spans="4:4" ht="15.75" customHeight="1" x14ac:dyDescent="0.25">
      <c r="D421" s="65"/>
    </row>
    <row r="422" spans="4:4" ht="15.75" customHeight="1" x14ac:dyDescent="0.25">
      <c r="D422" s="65"/>
    </row>
    <row r="423" spans="4:4" ht="15.75" customHeight="1" x14ac:dyDescent="0.25">
      <c r="D423" s="65"/>
    </row>
    <row r="424" spans="4:4" ht="15.75" customHeight="1" x14ac:dyDescent="0.25">
      <c r="D424" s="65"/>
    </row>
    <row r="425" spans="4:4" ht="15.75" customHeight="1" x14ac:dyDescent="0.25">
      <c r="D425" s="65"/>
    </row>
    <row r="426" spans="4:4" ht="15.75" customHeight="1" x14ac:dyDescent="0.25">
      <c r="D426" s="65"/>
    </row>
    <row r="427" spans="4:4" ht="15.75" customHeight="1" x14ac:dyDescent="0.25">
      <c r="D427" s="65"/>
    </row>
    <row r="428" spans="4:4" ht="15.75" customHeight="1" x14ac:dyDescent="0.25">
      <c r="D428" s="65"/>
    </row>
    <row r="429" spans="4:4" ht="15.75" customHeight="1" x14ac:dyDescent="0.25">
      <c r="D429" s="65"/>
    </row>
    <row r="430" spans="4:4" ht="15.75" customHeight="1" x14ac:dyDescent="0.25">
      <c r="D430" s="65"/>
    </row>
    <row r="431" spans="4:4" ht="15.75" customHeight="1" x14ac:dyDescent="0.25">
      <c r="D431" s="65"/>
    </row>
    <row r="432" spans="4:4" ht="15.75" customHeight="1" x14ac:dyDescent="0.25">
      <c r="D432" s="65"/>
    </row>
    <row r="433" spans="4:4" ht="15.75" customHeight="1" x14ac:dyDescent="0.25">
      <c r="D433" s="65"/>
    </row>
    <row r="434" spans="4:4" ht="15.75" customHeight="1" x14ac:dyDescent="0.25">
      <c r="D434" s="65"/>
    </row>
    <row r="435" spans="4:4" ht="15.75" customHeight="1" x14ac:dyDescent="0.25">
      <c r="D435" s="65"/>
    </row>
    <row r="436" spans="4:4" ht="15.75" customHeight="1" x14ac:dyDescent="0.25">
      <c r="D436" s="65"/>
    </row>
    <row r="437" spans="4:4" ht="15.75" customHeight="1" x14ac:dyDescent="0.25">
      <c r="D437" s="65"/>
    </row>
    <row r="438" spans="4:4" ht="15.75" customHeight="1" x14ac:dyDescent="0.25">
      <c r="D438" s="65"/>
    </row>
    <row r="439" spans="4:4" ht="15.75" customHeight="1" x14ac:dyDescent="0.25">
      <c r="D439" s="65"/>
    </row>
    <row r="440" spans="4:4" ht="15.75" customHeight="1" x14ac:dyDescent="0.25">
      <c r="D440" s="65"/>
    </row>
    <row r="441" spans="4:4" ht="15.75" customHeight="1" x14ac:dyDescent="0.25">
      <c r="D441" s="65"/>
    </row>
    <row r="442" spans="4:4" ht="15.75" customHeight="1" x14ac:dyDescent="0.25">
      <c r="D442" s="65"/>
    </row>
    <row r="443" spans="4:4" ht="15.75" customHeight="1" x14ac:dyDescent="0.25">
      <c r="D443" s="65"/>
    </row>
    <row r="444" spans="4:4" ht="15.75" customHeight="1" x14ac:dyDescent="0.25">
      <c r="D444" s="65"/>
    </row>
    <row r="445" spans="4:4" ht="15.75" customHeight="1" x14ac:dyDescent="0.25">
      <c r="D445" s="65"/>
    </row>
    <row r="446" spans="4:4" ht="15.75" customHeight="1" x14ac:dyDescent="0.25">
      <c r="D446" s="65"/>
    </row>
    <row r="447" spans="4:4" ht="15.75" customHeight="1" x14ac:dyDescent="0.25">
      <c r="D447" s="65"/>
    </row>
    <row r="448" spans="4:4" ht="15.75" customHeight="1" x14ac:dyDescent="0.25">
      <c r="D448" s="65"/>
    </row>
    <row r="449" spans="4:4" ht="15.75" customHeight="1" x14ac:dyDescent="0.25">
      <c r="D449" s="65"/>
    </row>
    <row r="450" spans="4:4" ht="15.75" customHeight="1" x14ac:dyDescent="0.25">
      <c r="D450" s="65"/>
    </row>
    <row r="451" spans="4:4" ht="15.75" customHeight="1" x14ac:dyDescent="0.25">
      <c r="D451" s="65"/>
    </row>
    <row r="452" spans="4:4" ht="15.75" customHeight="1" x14ac:dyDescent="0.25">
      <c r="D452" s="65"/>
    </row>
    <row r="453" spans="4:4" ht="15.75" customHeight="1" x14ac:dyDescent="0.25">
      <c r="D453" s="65"/>
    </row>
    <row r="454" spans="4:4" ht="15.75" customHeight="1" x14ac:dyDescent="0.25">
      <c r="D454" s="65"/>
    </row>
    <row r="455" spans="4:4" ht="15.75" customHeight="1" x14ac:dyDescent="0.25">
      <c r="D455" s="65"/>
    </row>
    <row r="456" spans="4:4" ht="15.75" customHeight="1" x14ac:dyDescent="0.25">
      <c r="D456" s="65"/>
    </row>
    <row r="457" spans="4:4" ht="15.75" customHeight="1" x14ac:dyDescent="0.25">
      <c r="D457" s="65"/>
    </row>
    <row r="458" spans="4:4" ht="15.75" customHeight="1" x14ac:dyDescent="0.25">
      <c r="D458" s="65"/>
    </row>
    <row r="459" spans="4:4" ht="15.75" customHeight="1" x14ac:dyDescent="0.25">
      <c r="D459" s="65"/>
    </row>
    <row r="460" spans="4:4" ht="15.75" customHeight="1" x14ac:dyDescent="0.25">
      <c r="D460" s="65"/>
    </row>
    <row r="461" spans="4:4" ht="15.75" customHeight="1" x14ac:dyDescent="0.25">
      <c r="D461" s="65"/>
    </row>
    <row r="462" spans="4:4" ht="15.75" customHeight="1" x14ac:dyDescent="0.25">
      <c r="D462" s="65"/>
    </row>
    <row r="463" spans="4:4" ht="15.75" customHeight="1" x14ac:dyDescent="0.25">
      <c r="D463" s="65"/>
    </row>
    <row r="464" spans="4:4" ht="15.75" customHeight="1" x14ac:dyDescent="0.25">
      <c r="D464" s="65"/>
    </row>
    <row r="465" spans="4:4" ht="15.75" customHeight="1" x14ac:dyDescent="0.25">
      <c r="D465" s="65"/>
    </row>
    <row r="466" spans="4:4" ht="15.75" customHeight="1" x14ac:dyDescent="0.25">
      <c r="D466" s="65"/>
    </row>
    <row r="467" spans="4:4" ht="15.75" customHeight="1" x14ac:dyDescent="0.25">
      <c r="D467" s="65"/>
    </row>
    <row r="468" spans="4:4" ht="15.75" customHeight="1" x14ac:dyDescent="0.25">
      <c r="D468" s="65"/>
    </row>
    <row r="469" spans="4:4" ht="15.75" customHeight="1" x14ac:dyDescent="0.25">
      <c r="D469" s="65"/>
    </row>
    <row r="470" spans="4:4" ht="15.75" customHeight="1" x14ac:dyDescent="0.25">
      <c r="D470" s="65"/>
    </row>
    <row r="471" spans="4:4" ht="15.75" customHeight="1" x14ac:dyDescent="0.25">
      <c r="D471" s="65"/>
    </row>
    <row r="472" spans="4:4" ht="15.75" customHeight="1" x14ac:dyDescent="0.25">
      <c r="D472" s="65"/>
    </row>
    <row r="473" spans="4:4" ht="15.75" customHeight="1" x14ac:dyDescent="0.25">
      <c r="D473" s="65"/>
    </row>
    <row r="474" spans="4:4" ht="15.75" customHeight="1" x14ac:dyDescent="0.25">
      <c r="D474" s="65"/>
    </row>
    <row r="475" spans="4:4" ht="15.75" customHeight="1" x14ac:dyDescent="0.25">
      <c r="D475" s="65"/>
    </row>
    <row r="476" spans="4:4" ht="15.75" customHeight="1" x14ac:dyDescent="0.25">
      <c r="D476" s="65"/>
    </row>
    <row r="477" spans="4:4" ht="15.75" customHeight="1" x14ac:dyDescent="0.25">
      <c r="D477" s="65"/>
    </row>
    <row r="478" spans="4:4" ht="15.75" customHeight="1" x14ac:dyDescent="0.25">
      <c r="D478" s="65"/>
    </row>
    <row r="479" spans="4:4" ht="15.75" customHeight="1" x14ac:dyDescent="0.25">
      <c r="D479" s="65"/>
    </row>
    <row r="480" spans="4:4" ht="15.75" customHeight="1" x14ac:dyDescent="0.25">
      <c r="D480" s="65"/>
    </row>
    <row r="481" spans="4:4" ht="15.75" customHeight="1" x14ac:dyDescent="0.25">
      <c r="D481" s="65"/>
    </row>
    <row r="482" spans="4:4" ht="15.75" customHeight="1" x14ac:dyDescent="0.25">
      <c r="D482" s="65"/>
    </row>
    <row r="483" spans="4:4" ht="15.75" customHeight="1" x14ac:dyDescent="0.25">
      <c r="D483" s="65"/>
    </row>
    <row r="484" spans="4:4" ht="15.75" customHeight="1" x14ac:dyDescent="0.25">
      <c r="D484" s="65"/>
    </row>
    <row r="485" spans="4:4" ht="15.75" customHeight="1" x14ac:dyDescent="0.25">
      <c r="D485" s="65"/>
    </row>
    <row r="486" spans="4:4" ht="15.75" customHeight="1" x14ac:dyDescent="0.25">
      <c r="D486" s="65"/>
    </row>
    <row r="487" spans="4:4" ht="15.75" customHeight="1" x14ac:dyDescent="0.25">
      <c r="D487" s="65"/>
    </row>
    <row r="488" spans="4:4" ht="15.75" customHeight="1" x14ac:dyDescent="0.25">
      <c r="D488" s="65"/>
    </row>
    <row r="489" spans="4:4" ht="15.75" customHeight="1" x14ac:dyDescent="0.25">
      <c r="D489" s="65"/>
    </row>
    <row r="490" spans="4:4" ht="15.75" customHeight="1" x14ac:dyDescent="0.25">
      <c r="D490" s="65"/>
    </row>
    <row r="491" spans="4:4" ht="15.75" customHeight="1" x14ac:dyDescent="0.25">
      <c r="D491" s="65"/>
    </row>
    <row r="492" spans="4:4" ht="15.75" customHeight="1" x14ac:dyDescent="0.25">
      <c r="D492" s="65"/>
    </row>
    <row r="493" spans="4:4" ht="15.75" customHeight="1" x14ac:dyDescent="0.25">
      <c r="D493" s="65"/>
    </row>
    <row r="494" spans="4:4" ht="15.75" customHeight="1" x14ac:dyDescent="0.25">
      <c r="D494" s="65"/>
    </row>
    <row r="495" spans="4:4" ht="15.75" customHeight="1" x14ac:dyDescent="0.25">
      <c r="D495" s="65"/>
    </row>
    <row r="496" spans="4:4" ht="15.75" customHeight="1" x14ac:dyDescent="0.25">
      <c r="D496" s="65"/>
    </row>
    <row r="497" spans="4:4" ht="15.75" customHeight="1" x14ac:dyDescent="0.25">
      <c r="D497" s="65"/>
    </row>
    <row r="498" spans="4:4" ht="15.75" customHeight="1" x14ac:dyDescent="0.25">
      <c r="D498" s="65"/>
    </row>
    <row r="499" spans="4:4" ht="15.75" customHeight="1" x14ac:dyDescent="0.25">
      <c r="D499" s="65"/>
    </row>
    <row r="500" spans="4:4" ht="15.75" customHeight="1" x14ac:dyDescent="0.25">
      <c r="D500" s="65"/>
    </row>
    <row r="501" spans="4:4" ht="15.75" customHeight="1" x14ac:dyDescent="0.25">
      <c r="D501" s="65"/>
    </row>
    <row r="502" spans="4:4" ht="15.75" customHeight="1" x14ac:dyDescent="0.25">
      <c r="D502" s="65"/>
    </row>
    <row r="503" spans="4:4" ht="15.75" customHeight="1" x14ac:dyDescent="0.25">
      <c r="D503" s="65"/>
    </row>
    <row r="504" spans="4:4" ht="15.75" customHeight="1" x14ac:dyDescent="0.25">
      <c r="D504" s="65"/>
    </row>
    <row r="505" spans="4:4" ht="15.75" customHeight="1" x14ac:dyDescent="0.25">
      <c r="D505" s="65"/>
    </row>
    <row r="506" spans="4:4" ht="15.75" customHeight="1" x14ac:dyDescent="0.25">
      <c r="D506" s="65"/>
    </row>
    <row r="507" spans="4:4" ht="15.75" customHeight="1" x14ac:dyDescent="0.25">
      <c r="D507" s="65"/>
    </row>
    <row r="508" spans="4:4" ht="15.75" customHeight="1" x14ac:dyDescent="0.25">
      <c r="D508" s="65"/>
    </row>
    <row r="509" spans="4:4" ht="15.75" customHeight="1" x14ac:dyDescent="0.25">
      <c r="D509" s="65"/>
    </row>
    <row r="510" spans="4:4" ht="15.75" customHeight="1" x14ac:dyDescent="0.25">
      <c r="D510" s="65"/>
    </row>
    <row r="511" spans="4:4" ht="15.75" customHeight="1" x14ac:dyDescent="0.25">
      <c r="D511" s="65"/>
    </row>
    <row r="512" spans="4:4" ht="15.75" customHeight="1" x14ac:dyDescent="0.25">
      <c r="D512" s="65"/>
    </row>
    <row r="513" spans="4:4" ht="15.75" customHeight="1" x14ac:dyDescent="0.25">
      <c r="D513" s="65"/>
    </row>
    <row r="514" spans="4:4" ht="15.75" customHeight="1" x14ac:dyDescent="0.25">
      <c r="D514" s="65"/>
    </row>
    <row r="515" spans="4:4" ht="15.75" customHeight="1" x14ac:dyDescent="0.25">
      <c r="D515" s="65"/>
    </row>
    <row r="516" spans="4:4" ht="15.75" customHeight="1" x14ac:dyDescent="0.25">
      <c r="D516" s="65"/>
    </row>
    <row r="517" spans="4:4" ht="15.75" customHeight="1" x14ac:dyDescent="0.25">
      <c r="D517" s="65"/>
    </row>
    <row r="518" spans="4:4" ht="15.75" customHeight="1" x14ac:dyDescent="0.25">
      <c r="D518" s="65"/>
    </row>
    <row r="519" spans="4:4" ht="15.75" customHeight="1" x14ac:dyDescent="0.25">
      <c r="D519" s="65"/>
    </row>
    <row r="520" spans="4:4" ht="15.75" customHeight="1" x14ac:dyDescent="0.25">
      <c r="D520" s="65"/>
    </row>
    <row r="521" spans="4:4" ht="15.75" customHeight="1" x14ac:dyDescent="0.25">
      <c r="D521" s="65"/>
    </row>
    <row r="522" spans="4:4" ht="15.75" customHeight="1" x14ac:dyDescent="0.25">
      <c r="D522" s="65"/>
    </row>
    <row r="523" spans="4:4" ht="15.75" customHeight="1" x14ac:dyDescent="0.25">
      <c r="D523" s="65"/>
    </row>
    <row r="524" spans="4:4" ht="15.75" customHeight="1" x14ac:dyDescent="0.25">
      <c r="D524" s="65"/>
    </row>
    <row r="525" spans="4:4" ht="15.75" customHeight="1" x14ac:dyDescent="0.25">
      <c r="D525" s="65"/>
    </row>
    <row r="526" spans="4:4" ht="15.75" customHeight="1" x14ac:dyDescent="0.25">
      <c r="D526" s="65"/>
    </row>
    <row r="527" spans="4:4" ht="15.75" customHeight="1" x14ac:dyDescent="0.25">
      <c r="D527" s="65"/>
    </row>
    <row r="528" spans="4:4" ht="15.75" customHeight="1" x14ac:dyDescent="0.25">
      <c r="D528" s="65"/>
    </row>
    <row r="529" spans="4:4" ht="15.75" customHeight="1" x14ac:dyDescent="0.25">
      <c r="D529" s="65"/>
    </row>
    <row r="530" spans="4:4" ht="15.75" customHeight="1" x14ac:dyDescent="0.25">
      <c r="D530" s="65"/>
    </row>
    <row r="531" spans="4:4" ht="15.75" customHeight="1" x14ac:dyDescent="0.25">
      <c r="D531" s="65"/>
    </row>
    <row r="532" spans="4:4" ht="15.75" customHeight="1" x14ac:dyDescent="0.25">
      <c r="D532" s="65"/>
    </row>
    <row r="533" spans="4:4" ht="15.75" customHeight="1" x14ac:dyDescent="0.25">
      <c r="D533" s="65"/>
    </row>
    <row r="534" spans="4:4" ht="15.75" customHeight="1" x14ac:dyDescent="0.25">
      <c r="D534" s="65"/>
    </row>
    <row r="535" spans="4:4" ht="15.75" customHeight="1" x14ac:dyDescent="0.25">
      <c r="D535" s="65"/>
    </row>
    <row r="536" spans="4:4" ht="15.75" customHeight="1" x14ac:dyDescent="0.25">
      <c r="D536" s="65"/>
    </row>
    <row r="537" spans="4:4" ht="15.75" customHeight="1" x14ac:dyDescent="0.25">
      <c r="D537" s="65"/>
    </row>
    <row r="538" spans="4:4" ht="15.75" customHeight="1" x14ac:dyDescent="0.25">
      <c r="D538" s="65"/>
    </row>
    <row r="539" spans="4:4" ht="15.75" customHeight="1" x14ac:dyDescent="0.25">
      <c r="D539" s="65"/>
    </row>
    <row r="540" spans="4:4" ht="15.75" customHeight="1" x14ac:dyDescent="0.25">
      <c r="D540" s="65"/>
    </row>
    <row r="541" spans="4:4" ht="15.75" customHeight="1" x14ac:dyDescent="0.25">
      <c r="D541" s="65"/>
    </row>
    <row r="542" spans="4:4" ht="15.75" customHeight="1" x14ac:dyDescent="0.25">
      <c r="D542" s="65"/>
    </row>
    <row r="543" spans="4:4" ht="15.75" customHeight="1" x14ac:dyDescent="0.25">
      <c r="D543" s="65"/>
    </row>
    <row r="544" spans="4:4" ht="15.75" customHeight="1" x14ac:dyDescent="0.25">
      <c r="D544" s="65"/>
    </row>
    <row r="545" spans="4:4" ht="15.75" customHeight="1" x14ac:dyDescent="0.25">
      <c r="D545" s="65"/>
    </row>
    <row r="546" spans="4:4" ht="15.75" customHeight="1" x14ac:dyDescent="0.25">
      <c r="D546" s="65"/>
    </row>
    <row r="547" spans="4:4" ht="15.75" customHeight="1" x14ac:dyDescent="0.25">
      <c r="D547" s="65"/>
    </row>
    <row r="548" spans="4:4" ht="15.75" customHeight="1" x14ac:dyDescent="0.25">
      <c r="D548" s="65"/>
    </row>
    <row r="549" spans="4:4" ht="15.75" customHeight="1" x14ac:dyDescent="0.25">
      <c r="D549" s="65"/>
    </row>
    <row r="550" spans="4:4" ht="15.75" customHeight="1" x14ac:dyDescent="0.25">
      <c r="D550" s="65"/>
    </row>
    <row r="551" spans="4:4" ht="15.75" customHeight="1" x14ac:dyDescent="0.25">
      <c r="D551" s="65"/>
    </row>
    <row r="552" spans="4:4" ht="15.75" customHeight="1" x14ac:dyDescent="0.25">
      <c r="D552" s="65"/>
    </row>
    <row r="553" spans="4:4" ht="15.75" customHeight="1" x14ac:dyDescent="0.25">
      <c r="D553" s="65"/>
    </row>
    <row r="554" spans="4:4" ht="15.75" customHeight="1" x14ac:dyDescent="0.25">
      <c r="D554" s="65"/>
    </row>
    <row r="555" spans="4:4" ht="15.75" customHeight="1" x14ac:dyDescent="0.25">
      <c r="D555" s="65"/>
    </row>
    <row r="556" spans="4:4" ht="15.75" customHeight="1" x14ac:dyDescent="0.25">
      <c r="D556" s="65"/>
    </row>
    <row r="557" spans="4:4" ht="15.75" customHeight="1" x14ac:dyDescent="0.25">
      <c r="D557" s="65"/>
    </row>
    <row r="558" spans="4:4" ht="15.75" customHeight="1" x14ac:dyDescent="0.25">
      <c r="D558" s="65"/>
    </row>
    <row r="559" spans="4:4" ht="15.75" customHeight="1" x14ac:dyDescent="0.25">
      <c r="D559" s="65"/>
    </row>
    <row r="560" spans="4:4" ht="15.75" customHeight="1" x14ac:dyDescent="0.25">
      <c r="D560" s="65"/>
    </row>
    <row r="561" spans="4:4" ht="15.75" customHeight="1" x14ac:dyDescent="0.25">
      <c r="D561" s="65"/>
    </row>
    <row r="562" spans="4:4" ht="15.75" customHeight="1" x14ac:dyDescent="0.25">
      <c r="D562" s="65"/>
    </row>
    <row r="563" spans="4:4" ht="15.75" customHeight="1" x14ac:dyDescent="0.25">
      <c r="D563" s="65"/>
    </row>
    <row r="564" spans="4:4" ht="15.75" customHeight="1" x14ac:dyDescent="0.25">
      <c r="D564" s="65"/>
    </row>
    <row r="565" spans="4:4" ht="15.75" customHeight="1" x14ac:dyDescent="0.25">
      <c r="D565" s="65"/>
    </row>
    <row r="566" spans="4:4" ht="15.75" customHeight="1" x14ac:dyDescent="0.25">
      <c r="D566" s="65"/>
    </row>
    <row r="567" spans="4:4" ht="15.75" customHeight="1" x14ac:dyDescent="0.25">
      <c r="D567" s="65"/>
    </row>
    <row r="568" spans="4:4" ht="15.75" customHeight="1" x14ac:dyDescent="0.25">
      <c r="D568" s="65"/>
    </row>
    <row r="569" spans="4:4" ht="15.75" customHeight="1" x14ac:dyDescent="0.25">
      <c r="D569" s="65"/>
    </row>
    <row r="570" spans="4:4" ht="15.75" customHeight="1" x14ac:dyDescent="0.25">
      <c r="D570" s="65"/>
    </row>
    <row r="571" spans="4:4" ht="15.75" customHeight="1" x14ac:dyDescent="0.25">
      <c r="D571" s="65"/>
    </row>
    <row r="572" spans="4:4" ht="15.75" customHeight="1" x14ac:dyDescent="0.25">
      <c r="D572" s="65"/>
    </row>
    <row r="573" spans="4:4" ht="15.75" customHeight="1" x14ac:dyDescent="0.25">
      <c r="D573" s="65"/>
    </row>
    <row r="574" spans="4:4" ht="15.75" customHeight="1" x14ac:dyDescent="0.25">
      <c r="D574" s="65"/>
    </row>
    <row r="575" spans="4:4" ht="15.75" customHeight="1" x14ac:dyDescent="0.25">
      <c r="D575" s="65"/>
    </row>
    <row r="576" spans="4:4" ht="15.75" customHeight="1" x14ac:dyDescent="0.25">
      <c r="D576" s="65"/>
    </row>
    <row r="577" spans="4:4" ht="15.75" customHeight="1" x14ac:dyDescent="0.25">
      <c r="D577" s="65"/>
    </row>
    <row r="578" spans="4:4" ht="15.75" customHeight="1" x14ac:dyDescent="0.25">
      <c r="D578" s="65"/>
    </row>
    <row r="579" spans="4:4" ht="15.75" customHeight="1" x14ac:dyDescent="0.25">
      <c r="D579" s="65"/>
    </row>
    <row r="580" spans="4:4" ht="15.75" customHeight="1" x14ac:dyDescent="0.25">
      <c r="D580" s="65"/>
    </row>
    <row r="581" spans="4:4" ht="15.75" customHeight="1" x14ac:dyDescent="0.25">
      <c r="D581" s="65"/>
    </row>
    <row r="582" spans="4:4" ht="15.75" customHeight="1" x14ac:dyDescent="0.25">
      <c r="D582" s="65"/>
    </row>
    <row r="583" spans="4:4" ht="15.75" customHeight="1" x14ac:dyDescent="0.25">
      <c r="D583" s="65"/>
    </row>
    <row r="584" spans="4:4" ht="15.75" customHeight="1" x14ac:dyDescent="0.25">
      <c r="D584" s="65"/>
    </row>
    <row r="585" spans="4:4" ht="15.75" customHeight="1" x14ac:dyDescent="0.25">
      <c r="D585" s="65"/>
    </row>
    <row r="586" spans="4:4" ht="15.75" customHeight="1" x14ac:dyDescent="0.25">
      <c r="D586" s="65"/>
    </row>
    <row r="587" spans="4:4" ht="15.75" customHeight="1" x14ac:dyDescent="0.25">
      <c r="D587" s="65"/>
    </row>
    <row r="588" spans="4:4" ht="15.75" customHeight="1" x14ac:dyDescent="0.25">
      <c r="D588" s="65"/>
    </row>
    <row r="589" spans="4:4" ht="15.75" customHeight="1" x14ac:dyDescent="0.25">
      <c r="D589" s="65"/>
    </row>
    <row r="590" spans="4:4" ht="15.75" customHeight="1" x14ac:dyDescent="0.25">
      <c r="D590" s="65"/>
    </row>
    <row r="591" spans="4:4" ht="15.75" customHeight="1" x14ac:dyDescent="0.25">
      <c r="D591" s="65"/>
    </row>
    <row r="592" spans="4:4" ht="15.75" customHeight="1" x14ac:dyDescent="0.25">
      <c r="D592" s="65"/>
    </row>
    <row r="593" spans="4:4" ht="15.75" customHeight="1" x14ac:dyDescent="0.25">
      <c r="D593" s="65"/>
    </row>
    <row r="594" spans="4:4" ht="15.75" customHeight="1" x14ac:dyDescent="0.25">
      <c r="D594" s="65"/>
    </row>
    <row r="595" spans="4:4" ht="15.75" customHeight="1" x14ac:dyDescent="0.25">
      <c r="D595" s="65"/>
    </row>
    <row r="596" spans="4:4" ht="15.75" customHeight="1" x14ac:dyDescent="0.25">
      <c r="D596" s="65"/>
    </row>
    <row r="597" spans="4:4" ht="15.75" customHeight="1" x14ac:dyDescent="0.25">
      <c r="D597" s="65"/>
    </row>
    <row r="598" spans="4:4" ht="15.75" customHeight="1" x14ac:dyDescent="0.25">
      <c r="D598" s="65"/>
    </row>
    <row r="599" spans="4:4" ht="15.75" customHeight="1" x14ac:dyDescent="0.25">
      <c r="D599" s="65"/>
    </row>
    <row r="600" spans="4:4" ht="15.75" customHeight="1" x14ac:dyDescent="0.25">
      <c r="D600" s="65"/>
    </row>
    <row r="601" spans="4:4" ht="15.75" customHeight="1" x14ac:dyDescent="0.25">
      <c r="D601" s="65"/>
    </row>
    <row r="602" spans="4:4" ht="15.75" customHeight="1" x14ac:dyDescent="0.25">
      <c r="D602" s="65"/>
    </row>
    <row r="603" spans="4:4" ht="15.75" customHeight="1" x14ac:dyDescent="0.25">
      <c r="D603" s="65"/>
    </row>
    <row r="604" spans="4:4" ht="15.75" customHeight="1" x14ac:dyDescent="0.25">
      <c r="D604" s="65"/>
    </row>
    <row r="605" spans="4:4" ht="15.75" customHeight="1" x14ac:dyDescent="0.25">
      <c r="D605" s="65"/>
    </row>
    <row r="606" spans="4:4" ht="15.75" customHeight="1" x14ac:dyDescent="0.25">
      <c r="D606" s="65"/>
    </row>
    <row r="607" spans="4:4" ht="15.75" customHeight="1" x14ac:dyDescent="0.25">
      <c r="D607" s="65"/>
    </row>
    <row r="608" spans="4:4" ht="15.75" customHeight="1" x14ac:dyDescent="0.25">
      <c r="D608" s="65"/>
    </row>
    <row r="609" spans="4:4" ht="15.75" customHeight="1" x14ac:dyDescent="0.25">
      <c r="D609" s="65"/>
    </row>
    <row r="610" spans="4:4" ht="15.75" customHeight="1" x14ac:dyDescent="0.25">
      <c r="D610" s="65"/>
    </row>
    <row r="611" spans="4:4" ht="15.75" customHeight="1" x14ac:dyDescent="0.25">
      <c r="D611" s="65"/>
    </row>
    <row r="612" spans="4:4" ht="15.75" customHeight="1" x14ac:dyDescent="0.25">
      <c r="D612" s="65"/>
    </row>
    <row r="613" spans="4:4" ht="15.75" customHeight="1" x14ac:dyDescent="0.25">
      <c r="D613" s="65"/>
    </row>
    <row r="614" spans="4:4" ht="15.75" customHeight="1" x14ac:dyDescent="0.25">
      <c r="D614" s="65"/>
    </row>
    <row r="615" spans="4:4" ht="15.75" customHeight="1" x14ac:dyDescent="0.25">
      <c r="D615" s="65"/>
    </row>
    <row r="616" spans="4:4" ht="15.75" customHeight="1" x14ac:dyDescent="0.25">
      <c r="D616" s="65"/>
    </row>
    <row r="617" spans="4:4" ht="15.75" customHeight="1" x14ac:dyDescent="0.25">
      <c r="D617" s="65"/>
    </row>
    <row r="618" spans="4:4" ht="15.75" customHeight="1" x14ac:dyDescent="0.25">
      <c r="D618" s="65"/>
    </row>
    <row r="619" spans="4:4" ht="15.75" customHeight="1" x14ac:dyDescent="0.25">
      <c r="D619" s="65"/>
    </row>
    <row r="620" spans="4:4" ht="15.75" customHeight="1" x14ac:dyDescent="0.25">
      <c r="D620" s="65"/>
    </row>
    <row r="621" spans="4:4" ht="15.75" customHeight="1" x14ac:dyDescent="0.25">
      <c r="D621" s="65"/>
    </row>
    <row r="622" spans="4:4" ht="15.75" customHeight="1" x14ac:dyDescent="0.25">
      <c r="D622" s="65"/>
    </row>
    <row r="623" spans="4:4" ht="15.75" customHeight="1" x14ac:dyDescent="0.25">
      <c r="D623" s="65"/>
    </row>
    <row r="624" spans="4:4" ht="15.75" customHeight="1" x14ac:dyDescent="0.25">
      <c r="D624" s="65"/>
    </row>
    <row r="625" spans="4:4" ht="15.75" customHeight="1" x14ac:dyDescent="0.25">
      <c r="D625" s="65"/>
    </row>
    <row r="626" spans="4:4" ht="15.75" customHeight="1" x14ac:dyDescent="0.25">
      <c r="D626" s="65"/>
    </row>
    <row r="627" spans="4:4" ht="15.75" customHeight="1" x14ac:dyDescent="0.25">
      <c r="D627" s="65"/>
    </row>
    <row r="628" spans="4:4" ht="15.75" customHeight="1" x14ac:dyDescent="0.25">
      <c r="D628" s="65"/>
    </row>
    <row r="629" spans="4:4" ht="15.75" customHeight="1" x14ac:dyDescent="0.25">
      <c r="D629" s="65"/>
    </row>
    <row r="630" spans="4:4" ht="15.75" customHeight="1" x14ac:dyDescent="0.25">
      <c r="D630" s="65"/>
    </row>
    <row r="631" spans="4:4" ht="15.75" customHeight="1" x14ac:dyDescent="0.25">
      <c r="D631" s="65"/>
    </row>
    <row r="632" spans="4:4" ht="15.75" customHeight="1" x14ac:dyDescent="0.25">
      <c r="D632" s="65"/>
    </row>
    <row r="633" spans="4:4" ht="15.75" customHeight="1" x14ac:dyDescent="0.25">
      <c r="D633" s="65"/>
    </row>
    <row r="634" spans="4:4" ht="15.75" customHeight="1" x14ac:dyDescent="0.25">
      <c r="D634" s="65"/>
    </row>
    <row r="635" spans="4:4" ht="15.75" customHeight="1" x14ac:dyDescent="0.25">
      <c r="D635" s="65"/>
    </row>
    <row r="636" spans="4:4" ht="15.75" customHeight="1" x14ac:dyDescent="0.25">
      <c r="D636" s="65"/>
    </row>
    <row r="637" spans="4:4" ht="15.75" customHeight="1" x14ac:dyDescent="0.25">
      <c r="D637" s="65"/>
    </row>
    <row r="638" spans="4:4" ht="15.75" customHeight="1" x14ac:dyDescent="0.25">
      <c r="D638" s="65"/>
    </row>
    <row r="639" spans="4:4" ht="15.75" customHeight="1" x14ac:dyDescent="0.25">
      <c r="D639" s="65"/>
    </row>
    <row r="640" spans="4:4" ht="15.75" customHeight="1" x14ac:dyDescent="0.25">
      <c r="D640" s="65"/>
    </row>
    <row r="641" spans="4:4" ht="15.75" customHeight="1" x14ac:dyDescent="0.25">
      <c r="D641" s="65"/>
    </row>
    <row r="642" spans="4:4" ht="15.75" customHeight="1" x14ac:dyDescent="0.25">
      <c r="D642" s="65"/>
    </row>
    <row r="643" spans="4:4" ht="15.75" customHeight="1" x14ac:dyDescent="0.25">
      <c r="D643" s="65"/>
    </row>
    <row r="644" spans="4:4" ht="15.75" customHeight="1" x14ac:dyDescent="0.25">
      <c r="D644" s="65"/>
    </row>
    <row r="645" spans="4:4" ht="15.75" customHeight="1" x14ac:dyDescent="0.25">
      <c r="D645" s="65"/>
    </row>
    <row r="646" spans="4:4" ht="15.75" customHeight="1" x14ac:dyDescent="0.25">
      <c r="D646" s="65"/>
    </row>
    <row r="647" spans="4:4" ht="15.75" customHeight="1" x14ac:dyDescent="0.25">
      <c r="D647" s="65"/>
    </row>
    <row r="648" spans="4:4" ht="15.75" customHeight="1" x14ac:dyDescent="0.25">
      <c r="D648" s="65"/>
    </row>
    <row r="649" spans="4:4" ht="15.75" customHeight="1" x14ac:dyDescent="0.25">
      <c r="D649" s="65"/>
    </row>
    <row r="650" spans="4:4" ht="15.75" customHeight="1" x14ac:dyDescent="0.25">
      <c r="D650" s="65"/>
    </row>
    <row r="651" spans="4:4" ht="15.75" customHeight="1" x14ac:dyDescent="0.25">
      <c r="D651" s="65"/>
    </row>
    <row r="652" spans="4:4" ht="15.75" customHeight="1" x14ac:dyDescent="0.25">
      <c r="D652" s="65"/>
    </row>
    <row r="653" spans="4:4" ht="15.75" customHeight="1" x14ac:dyDescent="0.25">
      <c r="D653" s="65"/>
    </row>
    <row r="654" spans="4:4" ht="15.75" customHeight="1" x14ac:dyDescent="0.25">
      <c r="D654" s="65"/>
    </row>
    <row r="655" spans="4:4" ht="15.75" customHeight="1" x14ac:dyDescent="0.25">
      <c r="D655" s="65"/>
    </row>
    <row r="656" spans="4:4" ht="15.75" customHeight="1" x14ac:dyDescent="0.25">
      <c r="D656" s="65"/>
    </row>
    <row r="657" spans="4:4" ht="15.75" customHeight="1" x14ac:dyDescent="0.25">
      <c r="D657" s="65"/>
    </row>
    <row r="658" spans="4:4" ht="15.75" customHeight="1" x14ac:dyDescent="0.25">
      <c r="D658" s="65"/>
    </row>
    <row r="659" spans="4:4" ht="15.75" customHeight="1" x14ac:dyDescent="0.25">
      <c r="D659" s="65"/>
    </row>
    <row r="660" spans="4:4" ht="15.75" customHeight="1" x14ac:dyDescent="0.25">
      <c r="D660" s="65"/>
    </row>
    <row r="661" spans="4:4" ht="15.75" customHeight="1" x14ac:dyDescent="0.25">
      <c r="D661" s="65"/>
    </row>
    <row r="662" spans="4:4" ht="15.75" customHeight="1" x14ac:dyDescent="0.25">
      <c r="D662" s="65"/>
    </row>
    <row r="663" spans="4:4" ht="15.75" customHeight="1" x14ac:dyDescent="0.25">
      <c r="D663" s="65"/>
    </row>
    <row r="664" spans="4:4" ht="15.75" customHeight="1" x14ac:dyDescent="0.25">
      <c r="D664" s="65"/>
    </row>
    <row r="665" spans="4:4" ht="15.75" customHeight="1" x14ac:dyDescent="0.25">
      <c r="D665" s="65"/>
    </row>
    <row r="666" spans="4:4" ht="15.75" customHeight="1" x14ac:dyDescent="0.25">
      <c r="D666" s="65"/>
    </row>
    <row r="667" spans="4:4" ht="15.75" customHeight="1" x14ac:dyDescent="0.25">
      <c r="D667" s="65"/>
    </row>
    <row r="668" spans="4:4" ht="15.75" customHeight="1" x14ac:dyDescent="0.25">
      <c r="D668" s="65"/>
    </row>
    <row r="669" spans="4:4" ht="15.75" customHeight="1" x14ac:dyDescent="0.25">
      <c r="D669" s="65"/>
    </row>
    <row r="670" spans="4:4" ht="15.75" customHeight="1" x14ac:dyDescent="0.25">
      <c r="D670" s="65"/>
    </row>
    <row r="671" spans="4:4" ht="15.75" customHeight="1" x14ac:dyDescent="0.25">
      <c r="D671" s="65"/>
    </row>
    <row r="672" spans="4:4" ht="15.75" customHeight="1" x14ac:dyDescent="0.25">
      <c r="D672" s="65"/>
    </row>
    <row r="673" spans="4:4" ht="15.75" customHeight="1" x14ac:dyDescent="0.25">
      <c r="D673" s="65"/>
    </row>
    <row r="674" spans="4:4" ht="15.75" customHeight="1" x14ac:dyDescent="0.25">
      <c r="D674" s="65"/>
    </row>
    <row r="675" spans="4:4" ht="15.75" customHeight="1" x14ac:dyDescent="0.25">
      <c r="D675" s="65"/>
    </row>
    <row r="676" spans="4:4" ht="15.75" customHeight="1" x14ac:dyDescent="0.25">
      <c r="D676" s="65"/>
    </row>
    <row r="677" spans="4:4" ht="15.75" customHeight="1" x14ac:dyDescent="0.25">
      <c r="D677" s="65"/>
    </row>
    <row r="678" spans="4:4" ht="15.75" customHeight="1" x14ac:dyDescent="0.25">
      <c r="D678" s="65"/>
    </row>
    <row r="679" spans="4:4" ht="15.75" customHeight="1" x14ac:dyDescent="0.25">
      <c r="D679" s="65"/>
    </row>
    <row r="680" spans="4:4" ht="15.75" customHeight="1" x14ac:dyDescent="0.25">
      <c r="D680" s="65"/>
    </row>
    <row r="681" spans="4:4" ht="15.75" customHeight="1" x14ac:dyDescent="0.25">
      <c r="D681" s="65"/>
    </row>
    <row r="682" spans="4:4" ht="15.75" customHeight="1" x14ac:dyDescent="0.25">
      <c r="D682" s="65"/>
    </row>
    <row r="683" spans="4:4" ht="15.75" customHeight="1" x14ac:dyDescent="0.25">
      <c r="D683" s="65"/>
    </row>
    <row r="684" spans="4:4" ht="15.75" customHeight="1" x14ac:dyDescent="0.25">
      <c r="D684" s="65"/>
    </row>
    <row r="685" spans="4:4" ht="15.75" customHeight="1" x14ac:dyDescent="0.25">
      <c r="D685" s="65"/>
    </row>
    <row r="686" spans="4:4" ht="15.75" customHeight="1" x14ac:dyDescent="0.25">
      <c r="D686" s="65"/>
    </row>
    <row r="687" spans="4:4" ht="15.75" customHeight="1" x14ac:dyDescent="0.25">
      <c r="D687" s="65"/>
    </row>
    <row r="688" spans="4:4" ht="15.75" customHeight="1" x14ac:dyDescent="0.25">
      <c r="D688" s="65"/>
    </row>
    <row r="689" spans="4:4" ht="15.75" customHeight="1" x14ac:dyDescent="0.25">
      <c r="D689" s="65"/>
    </row>
    <row r="690" spans="4:4" ht="15.75" customHeight="1" x14ac:dyDescent="0.25">
      <c r="D690" s="65"/>
    </row>
    <row r="691" spans="4:4" ht="15.75" customHeight="1" x14ac:dyDescent="0.25">
      <c r="D691" s="65"/>
    </row>
    <row r="692" spans="4:4" ht="15.75" customHeight="1" x14ac:dyDescent="0.25">
      <c r="D692" s="65"/>
    </row>
    <row r="693" spans="4:4" ht="15.75" customHeight="1" x14ac:dyDescent="0.25">
      <c r="D693" s="65"/>
    </row>
    <row r="694" spans="4:4" ht="15.75" customHeight="1" x14ac:dyDescent="0.25">
      <c r="D694" s="65"/>
    </row>
    <row r="695" spans="4:4" ht="15.75" customHeight="1" x14ac:dyDescent="0.25">
      <c r="D695" s="65"/>
    </row>
    <row r="696" spans="4:4" ht="15.75" customHeight="1" x14ac:dyDescent="0.25">
      <c r="D696" s="65"/>
    </row>
    <row r="697" spans="4:4" ht="15.75" customHeight="1" x14ac:dyDescent="0.25">
      <c r="D697" s="65"/>
    </row>
    <row r="698" spans="4:4" ht="15.75" customHeight="1" x14ac:dyDescent="0.25">
      <c r="D698" s="65"/>
    </row>
    <row r="699" spans="4:4" ht="15.75" customHeight="1" x14ac:dyDescent="0.25">
      <c r="D699" s="65"/>
    </row>
    <row r="700" spans="4:4" ht="15.75" customHeight="1" x14ac:dyDescent="0.25">
      <c r="D700" s="65"/>
    </row>
    <row r="701" spans="4:4" ht="15.75" customHeight="1" x14ac:dyDescent="0.25">
      <c r="D701" s="65"/>
    </row>
    <row r="702" spans="4:4" ht="15.75" customHeight="1" x14ac:dyDescent="0.25">
      <c r="D702" s="65"/>
    </row>
    <row r="703" spans="4:4" ht="15.75" customHeight="1" x14ac:dyDescent="0.25">
      <c r="D703" s="65"/>
    </row>
    <row r="704" spans="4:4" ht="15.75" customHeight="1" x14ac:dyDescent="0.25">
      <c r="D704" s="65"/>
    </row>
    <row r="705" spans="4:4" ht="15.75" customHeight="1" x14ac:dyDescent="0.25">
      <c r="D705" s="65"/>
    </row>
    <row r="706" spans="4:4" ht="15.75" customHeight="1" x14ac:dyDescent="0.25">
      <c r="D706" s="65"/>
    </row>
    <row r="707" spans="4:4" ht="15.75" customHeight="1" x14ac:dyDescent="0.25">
      <c r="D707" s="65"/>
    </row>
    <row r="708" spans="4:4" ht="15.75" customHeight="1" x14ac:dyDescent="0.25">
      <c r="D708" s="65"/>
    </row>
    <row r="709" spans="4:4" ht="15.75" customHeight="1" x14ac:dyDescent="0.25">
      <c r="D709" s="65"/>
    </row>
    <row r="710" spans="4:4" ht="15.75" customHeight="1" x14ac:dyDescent="0.25">
      <c r="D710" s="65"/>
    </row>
    <row r="711" spans="4:4" ht="15.75" customHeight="1" x14ac:dyDescent="0.25">
      <c r="D711" s="65"/>
    </row>
    <row r="712" spans="4:4" ht="15.75" customHeight="1" x14ac:dyDescent="0.25">
      <c r="D712" s="65"/>
    </row>
    <row r="713" spans="4:4" ht="15.75" customHeight="1" x14ac:dyDescent="0.25">
      <c r="D713" s="65"/>
    </row>
    <row r="714" spans="4:4" ht="15.75" customHeight="1" x14ac:dyDescent="0.25">
      <c r="D714" s="65"/>
    </row>
    <row r="715" spans="4:4" ht="15.75" customHeight="1" x14ac:dyDescent="0.25">
      <c r="D715" s="65"/>
    </row>
    <row r="716" spans="4:4" ht="15.75" customHeight="1" x14ac:dyDescent="0.25">
      <c r="D716" s="65"/>
    </row>
    <row r="717" spans="4:4" ht="15.75" customHeight="1" x14ac:dyDescent="0.25">
      <c r="D717" s="65"/>
    </row>
    <row r="718" spans="4:4" ht="15.75" customHeight="1" x14ac:dyDescent="0.25">
      <c r="D718" s="65"/>
    </row>
    <row r="719" spans="4:4" ht="15.75" customHeight="1" x14ac:dyDescent="0.25">
      <c r="D719" s="65"/>
    </row>
    <row r="720" spans="4:4" ht="15.75" customHeight="1" x14ac:dyDescent="0.25">
      <c r="D720" s="65"/>
    </row>
    <row r="721" spans="4:4" ht="15.75" customHeight="1" x14ac:dyDescent="0.25">
      <c r="D721" s="65"/>
    </row>
    <row r="722" spans="4:4" ht="15.75" customHeight="1" x14ac:dyDescent="0.25">
      <c r="D722" s="65"/>
    </row>
    <row r="723" spans="4:4" ht="15.75" customHeight="1" x14ac:dyDescent="0.25">
      <c r="D723" s="65"/>
    </row>
    <row r="724" spans="4:4" ht="15.75" customHeight="1" x14ac:dyDescent="0.25">
      <c r="D724" s="65"/>
    </row>
    <row r="725" spans="4:4" ht="15.75" customHeight="1" x14ac:dyDescent="0.25">
      <c r="D725" s="65"/>
    </row>
    <row r="726" spans="4:4" ht="15.75" customHeight="1" x14ac:dyDescent="0.25">
      <c r="D726" s="65"/>
    </row>
    <row r="727" spans="4:4" ht="15.75" customHeight="1" x14ac:dyDescent="0.25">
      <c r="D727" s="65"/>
    </row>
    <row r="728" spans="4:4" ht="15.75" customHeight="1" x14ac:dyDescent="0.25">
      <c r="D728" s="65"/>
    </row>
    <row r="729" spans="4:4" ht="15.75" customHeight="1" x14ac:dyDescent="0.25">
      <c r="D729" s="65"/>
    </row>
    <row r="730" spans="4:4" ht="15.75" customHeight="1" x14ac:dyDescent="0.25">
      <c r="D730" s="65"/>
    </row>
    <row r="731" spans="4:4" ht="15.75" customHeight="1" x14ac:dyDescent="0.25">
      <c r="D731" s="65"/>
    </row>
    <row r="732" spans="4:4" ht="15.75" customHeight="1" x14ac:dyDescent="0.25">
      <c r="D732" s="65"/>
    </row>
    <row r="733" spans="4:4" ht="15.75" customHeight="1" x14ac:dyDescent="0.25">
      <c r="D733" s="65"/>
    </row>
    <row r="734" spans="4:4" ht="15.75" customHeight="1" x14ac:dyDescent="0.25">
      <c r="D734" s="65"/>
    </row>
    <row r="735" spans="4:4" ht="15.75" customHeight="1" x14ac:dyDescent="0.25">
      <c r="D735" s="65"/>
    </row>
    <row r="736" spans="4:4" ht="15.75" customHeight="1" x14ac:dyDescent="0.25">
      <c r="D736" s="65"/>
    </row>
    <row r="737" spans="4:4" ht="15.75" customHeight="1" x14ac:dyDescent="0.25">
      <c r="D737" s="65"/>
    </row>
    <row r="738" spans="4:4" ht="15.75" customHeight="1" x14ac:dyDescent="0.25">
      <c r="D738" s="65"/>
    </row>
    <row r="739" spans="4:4" ht="15.75" customHeight="1" x14ac:dyDescent="0.25">
      <c r="D739" s="65"/>
    </row>
    <row r="740" spans="4:4" ht="15.75" customHeight="1" x14ac:dyDescent="0.25">
      <c r="D740" s="65"/>
    </row>
    <row r="741" spans="4:4" ht="15.75" customHeight="1" x14ac:dyDescent="0.25">
      <c r="D741" s="65"/>
    </row>
    <row r="742" spans="4:4" ht="15.75" customHeight="1" x14ac:dyDescent="0.25">
      <c r="D742" s="65"/>
    </row>
    <row r="743" spans="4:4" ht="15.75" customHeight="1" x14ac:dyDescent="0.25">
      <c r="D743" s="65"/>
    </row>
    <row r="744" spans="4:4" ht="15.75" customHeight="1" x14ac:dyDescent="0.25">
      <c r="D744" s="65"/>
    </row>
    <row r="745" spans="4:4" ht="15.75" customHeight="1" x14ac:dyDescent="0.25">
      <c r="D745" s="65"/>
    </row>
    <row r="746" spans="4:4" ht="15.75" customHeight="1" x14ac:dyDescent="0.25">
      <c r="D746" s="65"/>
    </row>
    <row r="747" spans="4:4" ht="15.75" customHeight="1" x14ac:dyDescent="0.25">
      <c r="D747" s="65"/>
    </row>
    <row r="748" spans="4:4" ht="15.75" customHeight="1" x14ac:dyDescent="0.25">
      <c r="D748" s="65"/>
    </row>
    <row r="749" spans="4:4" ht="15.75" customHeight="1" x14ac:dyDescent="0.25">
      <c r="D749" s="65"/>
    </row>
    <row r="750" spans="4:4" ht="15.75" customHeight="1" x14ac:dyDescent="0.25">
      <c r="D750" s="65"/>
    </row>
    <row r="751" spans="4:4" ht="15.75" customHeight="1" x14ac:dyDescent="0.25">
      <c r="D751" s="65"/>
    </row>
    <row r="752" spans="4:4" ht="15.75" customHeight="1" x14ac:dyDescent="0.25">
      <c r="D752" s="65"/>
    </row>
    <row r="753" spans="4:4" ht="15.75" customHeight="1" x14ac:dyDescent="0.25">
      <c r="D753" s="65"/>
    </row>
    <row r="754" spans="4:4" ht="15.75" customHeight="1" x14ac:dyDescent="0.25">
      <c r="D754" s="65"/>
    </row>
    <row r="755" spans="4:4" ht="15.75" customHeight="1" x14ac:dyDescent="0.25">
      <c r="D755" s="65"/>
    </row>
    <row r="756" spans="4:4" ht="15.75" customHeight="1" x14ac:dyDescent="0.25">
      <c r="D756" s="65"/>
    </row>
    <row r="757" spans="4:4" ht="15.75" customHeight="1" x14ac:dyDescent="0.25">
      <c r="D757" s="65"/>
    </row>
    <row r="758" spans="4:4" ht="15.75" customHeight="1" x14ac:dyDescent="0.25">
      <c r="D758" s="65"/>
    </row>
    <row r="759" spans="4:4" ht="15.75" customHeight="1" x14ac:dyDescent="0.25">
      <c r="D759" s="65"/>
    </row>
    <row r="760" spans="4:4" ht="15.75" customHeight="1" x14ac:dyDescent="0.25">
      <c r="D760" s="65"/>
    </row>
    <row r="761" spans="4:4" ht="15.75" customHeight="1" x14ac:dyDescent="0.25">
      <c r="D761" s="65"/>
    </row>
    <row r="762" spans="4:4" ht="15.75" customHeight="1" x14ac:dyDescent="0.25">
      <c r="D762" s="65"/>
    </row>
    <row r="763" spans="4:4" ht="15.75" customHeight="1" x14ac:dyDescent="0.25">
      <c r="D763" s="65"/>
    </row>
    <row r="764" spans="4:4" ht="15.75" customHeight="1" x14ac:dyDescent="0.25">
      <c r="D764" s="65"/>
    </row>
    <row r="765" spans="4:4" ht="15.75" customHeight="1" x14ac:dyDescent="0.25">
      <c r="D765" s="65"/>
    </row>
    <row r="766" spans="4:4" ht="15.75" customHeight="1" x14ac:dyDescent="0.25">
      <c r="D766" s="65"/>
    </row>
    <row r="767" spans="4:4" ht="15.75" customHeight="1" x14ac:dyDescent="0.25">
      <c r="D767" s="65"/>
    </row>
    <row r="768" spans="4:4" ht="15.75" customHeight="1" x14ac:dyDescent="0.25">
      <c r="D768" s="65"/>
    </row>
    <row r="769" spans="4:4" ht="15.75" customHeight="1" x14ac:dyDescent="0.25">
      <c r="D769" s="65"/>
    </row>
    <row r="770" spans="4:4" ht="15.75" customHeight="1" x14ac:dyDescent="0.25">
      <c r="D770" s="65"/>
    </row>
    <row r="771" spans="4:4" ht="15.75" customHeight="1" x14ac:dyDescent="0.25">
      <c r="D771" s="65"/>
    </row>
    <row r="772" spans="4:4" ht="15.75" customHeight="1" x14ac:dyDescent="0.25">
      <c r="D772" s="65"/>
    </row>
    <row r="773" spans="4:4" ht="15.75" customHeight="1" x14ac:dyDescent="0.25">
      <c r="D773" s="65"/>
    </row>
    <row r="774" spans="4:4" ht="15.75" customHeight="1" x14ac:dyDescent="0.25">
      <c r="D774" s="65"/>
    </row>
    <row r="775" spans="4:4" ht="15.75" customHeight="1" x14ac:dyDescent="0.25">
      <c r="D775" s="65"/>
    </row>
    <row r="776" spans="4:4" ht="15.75" customHeight="1" x14ac:dyDescent="0.25">
      <c r="D776" s="65"/>
    </row>
    <row r="777" spans="4:4" ht="15.75" customHeight="1" x14ac:dyDescent="0.25">
      <c r="D777" s="65"/>
    </row>
    <row r="778" spans="4:4" ht="15.75" customHeight="1" x14ac:dyDescent="0.25">
      <c r="D778" s="65"/>
    </row>
    <row r="779" spans="4:4" ht="15.75" customHeight="1" x14ac:dyDescent="0.25">
      <c r="D779" s="65"/>
    </row>
    <row r="780" spans="4:4" ht="15.75" customHeight="1" x14ac:dyDescent="0.25">
      <c r="D780" s="65"/>
    </row>
    <row r="781" spans="4:4" ht="15.75" customHeight="1" x14ac:dyDescent="0.25">
      <c r="D781" s="65"/>
    </row>
    <row r="782" spans="4:4" ht="15.75" customHeight="1" x14ac:dyDescent="0.25">
      <c r="D782" s="65"/>
    </row>
    <row r="783" spans="4:4" ht="15.75" customHeight="1" x14ac:dyDescent="0.25">
      <c r="D783" s="65"/>
    </row>
    <row r="784" spans="4:4" ht="15.75" customHeight="1" x14ac:dyDescent="0.25">
      <c r="D784" s="65"/>
    </row>
    <row r="785" spans="4:4" ht="15.75" customHeight="1" x14ac:dyDescent="0.25">
      <c r="D785" s="65"/>
    </row>
    <row r="786" spans="4:4" ht="15.75" customHeight="1" x14ac:dyDescent="0.25">
      <c r="D786" s="65"/>
    </row>
    <row r="787" spans="4:4" ht="15.75" customHeight="1" x14ac:dyDescent="0.25">
      <c r="D787" s="65"/>
    </row>
    <row r="788" spans="4:4" ht="15.75" customHeight="1" x14ac:dyDescent="0.25">
      <c r="D788" s="65"/>
    </row>
    <row r="789" spans="4:4" ht="15.75" customHeight="1" x14ac:dyDescent="0.25">
      <c r="D789" s="65"/>
    </row>
    <row r="790" spans="4:4" ht="15.75" customHeight="1" x14ac:dyDescent="0.25">
      <c r="D790" s="65"/>
    </row>
    <row r="791" spans="4:4" ht="15.75" customHeight="1" x14ac:dyDescent="0.25">
      <c r="D791" s="65"/>
    </row>
    <row r="792" spans="4:4" ht="15.75" customHeight="1" x14ac:dyDescent="0.25">
      <c r="D792" s="65"/>
    </row>
    <row r="793" spans="4:4" ht="15.75" customHeight="1" x14ac:dyDescent="0.25">
      <c r="D793" s="65"/>
    </row>
    <row r="794" spans="4:4" ht="15.75" customHeight="1" x14ac:dyDescent="0.25">
      <c r="D794" s="65"/>
    </row>
    <row r="795" spans="4:4" ht="15.75" customHeight="1" x14ac:dyDescent="0.25">
      <c r="D795" s="65"/>
    </row>
    <row r="796" spans="4:4" ht="15.75" customHeight="1" x14ac:dyDescent="0.25">
      <c r="D796" s="65"/>
    </row>
    <row r="797" spans="4:4" ht="15.75" customHeight="1" x14ac:dyDescent="0.25">
      <c r="D797" s="65"/>
    </row>
    <row r="798" spans="4:4" ht="15.75" customHeight="1" x14ac:dyDescent="0.25">
      <c r="D798" s="65"/>
    </row>
    <row r="799" spans="4:4" ht="15.75" customHeight="1" x14ac:dyDescent="0.25">
      <c r="D799" s="65"/>
    </row>
    <row r="800" spans="4:4" ht="15.75" customHeight="1" x14ac:dyDescent="0.25">
      <c r="D800" s="65"/>
    </row>
    <row r="801" spans="4:4" ht="15.75" customHeight="1" x14ac:dyDescent="0.25">
      <c r="D801" s="65"/>
    </row>
    <row r="802" spans="4:4" ht="15.75" customHeight="1" x14ac:dyDescent="0.25">
      <c r="D802" s="65"/>
    </row>
    <row r="803" spans="4:4" ht="15.75" customHeight="1" x14ac:dyDescent="0.25">
      <c r="D803" s="65"/>
    </row>
    <row r="804" spans="4:4" ht="15.75" customHeight="1" x14ac:dyDescent="0.25">
      <c r="D804" s="65"/>
    </row>
    <row r="805" spans="4:4" ht="15.75" customHeight="1" x14ac:dyDescent="0.25">
      <c r="D805" s="65"/>
    </row>
    <row r="806" spans="4:4" ht="15.75" customHeight="1" x14ac:dyDescent="0.25">
      <c r="D806" s="65"/>
    </row>
    <row r="807" spans="4:4" ht="15.75" customHeight="1" x14ac:dyDescent="0.25">
      <c r="D807" s="65"/>
    </row>
    <row r="808" spans="4:4" ht="15.75" customHeight="1" x14ac:dyDescent="0.25">
      <c r="D808" s="65"/>
    </row>
    <row r="809" spans="4:4" ht="15.75" customHeight="1" x14ac:dyDescent="0.25">
      <c r="D809" s="65"/>
    </row>
    <row r="810" spans="4:4" ht="15.75" customHeight="1" x14ac:dyDescent="0.25">
      <c r="D810" s="65"/>
    </row>
    <row r="811" spans="4:4" ht="15.75" customHeight="1" x14ac:dyDescent="0.25">
      <c r="D811" s="65"/>
    </row>
    <row r="812" spans="4:4" ht="15.75" customHeight="1" x14ac:dyDescent="0.25">
      <c r="D812" s="65"/>
    </row>
    <row r="813" spans="4:4" ht="15.75" customHeight="1" x14ac:dyDescent="0.25">
      <c r="D813" s="65"/>
    </row>
    <row r="814" spans="4:4" ht="15.75" customHeight="1" x14ac:dyDescent="0.25">
      <c r="D814" s="65"/>
    </row>
    <row r="815" spans="4:4" ht="15.75" customHeight="1" x14ac:dyDescent="0.25">
      <c r="D815" s="65"/>
    </row>
    <row r="816" spans="4:4" ht="15.75" customHeight="1" x14ac:dyDescent="0.25">
      <c r="D816" s="65"/>
    </row>
    <row r="817" spans="4:4" ht="15.75" customHeight="1" x14ac:dyDescent="0.25">
      <c r="D817" s="65"/>
    </row>
    <row r="818" spans="4:4" ht="15.75" customHeight="1" x14ac:dyDescent="0.25">
      <c r="D818" s="65"/>
    </row>
    <row r="819" spans="4:4" ht="15.75" customHeight="1" x14ac:dyDescent="0.25">
      <c r="D819" s="65"/>
    </row>
    <row r="820" spans="4:4" ht="15.75" customHeight="1" x14ac:dyDescent="0.25">
      <c r="D820" s="65"/>
    </row>
    <row r="821" spans="4:4" ht="15.75" customHeight="1" x14ac:dyDescent="0.25">
      <c r="D821" s="65"/>
    </row>
    <row r="822" spans="4:4" ht="15.75" customHeight="1" x14ac:dyDescent="0.25">
      <c r="D822" s="65"/>
    </row>
    <row r="823" spans="4:4" ht="15.75" customHeight="1" x14ac:dyDescent="0.25">
      <c r="D823" s="65"/>
    </row>
    <row r="824" spans="4:4" ht="15.75" customHeight="1" x14ac:dyDescent="0.25">
      <c r="D824" s="65"/>
    </row>
    <row r="825" spans="4:4" ht="15.75" customHeight="1" x14ac:dyDescent="0.25">
      <c r="D825" s="65"/>
    </row>
    <row r="826" spans="4:4" ht="15.75" customHeight="1" x14ac:dyDescent="0.25">
      <c r="D826" s="65"/>
    </row>
    <row r="827" spans="4:4" ht="15.75" customHeight="1" x14ac:dyDescent="0.25">
      <c r="D827" s="65"/>
    </row>
    <row r="828" spans="4:4" ht="15.75" customHeight="1" x14ac:dyDescent="0.25">
      <c r="D828" s="65"/>
    </row>
    <row r="829" spans="4:4" ht="15.75" customHeight="1" x14ac:dyDescent="0.25">
      <c r="D829" s="65"/>
    </row>
    <row r="830" spans="4:4" ht="15.75" customHeight="1" x14ac:dyDescent="0.25">
      <c r="D830" s="65"/>
    </row>
    <row r="831" spans="4:4" ht="15.75" customHeight="1" x14ac:dyDescent="0.25">
      <c r="D831" s="65"/>
    </row>
    <row r="832" spans="4:4" ht="15.75" customHeight="1" x14ac:dyDescent="0.25">
      <c r="D832" s="65"/>
    </row>
    <row r="833" spans="4:4" ht="15.75" customHeight="1" x14ac:dyDescent="0.25">
      <c r="D833" s="65"/>
    </row>
    <row r="834" spans="4:4" ht="15.75" customHeight="1" x14ac:dyDescent="0.25">
      <c r="D834" s="65"/>
    </row>
    <row r="835" spans="4:4" ht="15.75" customHeight="1" x14ac:dyDescent="0.25">
      <c r="D835" s="65"/>
    </row>
    <row r="836" spans="4:4" ht="15.75" customHeight="1" x14ac:dyDescent="0.25">
      <c r="D836" s="65"/>
    </row>
    <row r="837" spans="4:4" ht="15.75" customHeight="1" x14ac:dyDescent="0.25">
      <c r="D837" s="65"/>
    </row>
    <row r="838" spans="4:4" ht="15.75" customHeight="1" x14ac:dyDescent="0.25">
      <c r="D838" s="65"/>
    </row>
    <row r="839" spans="4:4" ht="15.75" customHeight="1" x14ac:dyDescent="0.25">
      <c r="D839" s="65"/>
    </row>
    <row r="840" spans="4:4" ht="15.75" customHeight="1" x14ac:dyDescent="0.25">
      <c r="D840" s="65"/>
    </row>
    <row r="841" spans="4:4" ht="15.75" customHeight="1" x14ac:dyDescent="0.25">
      <c r="D841" s="65"/>
    </row>
    <row r="842" spans="4:4" ht="15.75" customHeight="1" x14ac:dyDescent="0.25">
      <c r="D842" s="65"/>
    </row>
    <row r="843" spans="4:4" ht="15.75" customHeight="1" x14ac:dyDescent="0.25">
      <c r="D843" s="65"/>
    </row>
    <row r="844" spans="4:4" ht="15.75" customHeight="1" x14ac:dyDescent="0.25">
      <c r="D844" s="65"/>
    </row>
    <row r="845" spans="4:4" ht="15.75" customHeight="1" x14ac:dyDescent="0.25">
      <c r="D845" s="65"/>
    </row>
    <row r="846" spans="4:4" ht="15.75" customHeight="1" x14ac:dyDescent="0.25">
      <c r="D846" s="65"/>
    </row>
    <row r="847" spans="4:4" ht="15.75" customHeight="1" x14ac:dyDescent="0.25">
      <c r="D847" s="65"/>
    </row>
    <row r="848" spans="4:4" ht="15.75" customHeight="1" x14ac:dyDescent="0.25">
      <c r="D848" s="65"/>
    </row>
    <row r="849" spans="4:4" ht="15.75" customHeight="1" x14ac:dyDescent="0.25">
      <c r="D849" s="65"/>
    </row>
    <row r="850" spans="4:4" ht="15.75" customHeight="1" x14ac:dyDescent="0.25">
      <c r="D850" s="65"/>
    </row>
    <row r="851" spans="4:4" ht="15.75" customHeight="1" x14ac:dyDescent="0.25">
      <c r="D851" s="65"/>
    </row>
    <row r="852" spans="4:4" ht="15.75" customHeight="1" x14ac:dyDescent="0.25">
      <c r="D852" s="65"/>
    </row>
    <row r="853" spans="4:4" ht="15.75" customHeight="1" x14ac:dyDescent="0.25">
      <c r="D853" s="65"/>
    </row>
    <row r="854" spans="4:4" ht="15.75" customHeight="1" x14ac:dyDescent="0.25">
      <c r="D854" s="65"/>
    </row>
    <row r="855" spans="4:4" ht="15.75" customHeight="1" x14ac:dyDescent="0.25">
      <c r="D855" s="65"/>
    </row>
    <row r="856" spans="4:4" ht="15.75" customHeight="1" x14ac:dyDescent="0.25">
      <c r="D856" s="65"/>
    </row>
    <row r="857" spans="4:4" ht="15.75" customHeight="1" x14ac:dyDescent="0.25">
      <c r="D857" s="65"/>
    </row>
    <row r="858" spans="4:4" ht="15.75" customHeight="1" x14ac:dyDescent="0.25">
      <c r="D858" s="65"/>
    </row>
    <row r="859" spans="4:4" ht="15.75" customHeight="1" x14ac:dyDescent="0.25">
      <c r="D859" s="65"/>
    </row>
    <row r="860" spans="4:4" ht="15.75" customHeight="1" x14ac:dyDescent="0.25">
      <c r="D860" s="65"/>
    </row>
    <row r="861" spans="4:4" ht="15.75" customHeight="1" x14ac:dyDescent="0.25">
      <c r="D861" s="65"/>
    </row>
    <row r="862" spans="4:4" ht="15.75" customHeight="1" x14ac:dyDescent="0.25">
      <c r="D862" s="65"/>
    </row>
    <row r="863" spans="4:4" ht="15.75" customHeight="1" x14ac:dyDescent="0.25">
      <c r="D863" s="65"/>
    </row>
    <row r="864" spans="4:4" ht="15.75" customHeight="1" x14ac:dyDescent="0.25">
      <c r="D864" s="65"/>
    </row>
    <row r="865" spans="4:4" ht="15.75" customHeight="1" x14ac:dyDescent="0.25">
      <c r="D865" s="65"/>
    </row>
    <row r="866" spans="4:4" ht="15.75" customHeight="1" x14ac:dyDescent="0.25">
      <c r="D866" s="65"/>
    </row>
    <row r="867" spans="4:4" ht="15.75" customHeight="1" x14ac:dyDescent="0.25">
      <c r="D867" s="65"/>
    </row>
    <row r="868" spans="4:4" ht="15.75" customHeight="1" x14ac:dyDescent="0.25">
      <c r="D868" s="65"/>
    </row>
    <row r="869" spans="4:4" ht="15.75" customHeight="1" x14ac:dyDescent="0.25">
      <c r="D869" s="65"/>
    </row>
    <row r="870" spans="4:4" ht="15.75" customHeight="1" x14ac:dyDescent="0.25">
      <c r="D870" s="65"/>
    </row>
    <row r="871" spans="4:4" ht="15.75" customHeight="1" x14ac:dyDescent="0.25">
      <c r="D871" s="65"/>
    </row>
    <row r="872" spans="4:4" ht="15.75" customHeight="1" x14ac:dyDescent="0.25">
      <c r="D872" s="65"/>
    </row>
    <row r="873" spans="4:4" ht="15.75" customHeight="1" x14ac:dyDescent="0.25">
      <c r="D873" s="65"/>
    </row>
    <row r="874" spans="4:4" ht="15.75" customHeight="1" x14ac:dyDescent="0.25">
      <c r="D874" s="65"/>
    </row>
    <row r="875" spans="4:4" ht="15.75" customHeight="1" x14ac:dyDescent="0.25">
      <c r="D875" s="65"/>
    </row>
    <row r="876" spans="4:4" ht="15.75" customHeight="1" x14ac:dyDescent="0.25">
      <c r="D876" s="65"/>
    </row>
    <row r="877" spans="4:4" ht="15.75" customHeight="1" x14ac:dyDescent="0.25">
      <c r="D877" s="65"/>
    </row>
    <row r="878" spans="4:4" ht="15.75" customHeight="1" x14ac:dyDescent="0.25">
      <c r="D878" s="65"/>
    </row>
    <row r="879" spans="4:4" ht="15.75" customHeight="1" x14ac:dyDescent="0.25">
      <c r="D879" s="65"/>
    </row>
    <row r="880" spans="4:4" ht="15.75" customHeight="1" x14ac:dyDescent="0.25">
      <c r="D880" s="65"/>
    </row>
    <row r="881" spans="4:4" ht="15.75" customHeight="1" x14ac:dyDescent="0.25">
      <c r="D881" s="65"/>
    </row>
    <row r="882" spans="4:4" ht="15.75" customHeight="1" x14ac:dyDescent="0.25">
      <c r="D882" s="65"/>
    </row>
    <row r="883" spans="4:4" ht="15.75" customHeight="1" x14ac:dyDescent="0.25">
      <c r="D883" s="65"/>
    </row>
    <row r="884" spans="4:4" ht="15.75" customHeight="1" x14ac:dyDescent="0.25">
      <c r="D884" s="65"/>
    </row>
    <row r="885" spans="4:4" ht="15.75" customHeight="1" x14ac:dyDescent="0.25">
      <c r="D885" s="65"/>
    </row>
    <row r="886" spans="4:4" ht="15.75" customHeight="1" x14ac:dyDescent="0.25">
      <c r="D886" s="65"/>
    </row>
    <row r="887" spans="4:4" ht="15.75" customHeight="1" x14ac:dyDescent="0.25">
      <c r="D887" s="65"/>
    </row>
    <row r="888" spans="4:4" ht="15.75" customHeight="1" x14ac:dyDescent="0.25">
      <c r="D888" s="65"/>
    </row>
    <row r="889" spans="4:4" ht="15.75" customHeight="1" x14ac:dyDescent="0.25">
      <c r="D889" s="65"/>
    </row>
    <row r="890" spans="4:4" ht="15.75" customHeight="1" x14ac:dyDescent="0.25">
      <c r="D890" s="65"/>
    </row>
    <row r="891" spans="4:4" ht="15.75" customHeight="1" x14ac:dyDescent="0.25">
      <c r="D891" s="65"/>
    </row>
    <row r="892" spans="4:4" ht="15.75" customHeight="1" x14ac:dyDescent="0.25">
      <c r="D892" s="65"/>
    </row>
    <row r="893" spans="4:4" ht="15.75" customHeight="1" x14ac:dyDescent="0.25">
      <c r="D893" s="65"/>
    </row>
    <row r="894" spans="4:4" ht="15.75" customHeight="1" x14ac:dyDescent="0.25">
      <c r="D894" s="65"/>
    </row>
    <row r="895" spans="4:4" ht="15.75" customHeight="1" x14ac:dyDescent="0.25">
      <c r="D895" s="65"/>
    </row>
    <row r="896" spans="4:4" ht="15.75" customHeight="1" x14ac:dyDescent="0.25">
      <c r="D896" s="65"/>
    </row>
    <row r="897" spans="4:4" ht="15.75" customHeight="1" x14ac:dyDescent="0.25">
      <c r="D897" s="65"/>
    </row>
    <row r="898" spans="4:4" ht="15.75" customHeight="1" x14ac:dyDescent="0.25">
      <c r="D898" s="65"/>
    </row>
    <row r="899" spans="4:4" ht="15.75" customHeight="1" x14ac:dyDescent="0.25">
      <c r="D899" s="65"/>
    </row>
    <row r="900" spans="4:4" ht="15.75" customHeight="1" x14ac:dyDescent="0.25">
      <c r="D900" s="65"/>
    </row>
    <row r="901" spans="4:4" ht="15.75" customHeight="1" x14ac:dyDescent="0.25">
      <c r="D901" s="65"/>
    </row>
    <row r="902" spans="4:4" ht="15.75" customHeight="1" x14ac:dyDescent="0.25">
      <c r="D902" s="65"/>
    </row>
    <row r="903" spans="4:4" ht="15.75" customHeight="1" x14ac:dyDescent="0.25">
      <c r="D903" s="65"/>
    </row>
    <row r="904" spans="4:4" ht="15.75" customHeight="1" x14ac:dyDescent="0.25">
      <c r="D904" s="65"/>
    </row>
    <row r="905" spans="4:4" ht="15.75" customHeight="1" x14ac:dyDescent="0.25">
      <c r="D905" s="65"/>
    </row>
    <row r="906" spans="4:4" ht="15.75" customHeight="1" x14ac:dyDescent="0.25">
      <c r="D906" s="65"/>
    </row>
    <row r="907" spans="4:4" ht="15.75" customHeight="1" x14ac:dyDescent="0.25">
      <c r="D907" s="65"/>
    </row>
    <row r="908" spans="4:4" ht="15.75" customHeight="1" x14ac:dyDescent="0.25">
      <c r="D908" s="65"/>
    </row>
    <row r="909" spans="4:4" ht="15.75" customHeight="1" x14ac:dyDescent="0.25">
      <c r="D909" s="65"/>
    </row>
    <row r="910" spans="4:4" ht="15.75" customHeight="1" x14ac:dyDescent="0.25">
      <c r="D910" s="65"/>
    </row>
    <row r="911" spans="4:4" ht="15.75" customHeight="1" x14ac:dyDescent="0.25">
      <c r="D911" s="65"/>
    </row>
    <row r="912" spans="4:4" ht="15.75" customHeight="1" x14ac:dyDescent="0.25">
      <c r="D912" s="65"/>
    </row>
    <row r="913" spans="4:4" ht="15.75" customHeight="1" x14ac:dyDescent="0.25">
      <c r="D913" s="65"/>
    </row>
    <row r="914" spans="4:4" ht="15.75" customHeight="1" x14ac:dyDescent="0.25">
      <c r="D914" s="65"/>
    </row>
    <row r="915" spans="4:4" ht="15.75" customHeight="1" x14ac:dyDescent="0.25">
      <c r="D915" s="65"/>
    </row>
    <row r="916" spans="4:4" ht="15.75" customHeight="1" x14ac:dyDescent="0.25">
      <c r="D916" s="65"/>
    </row>
    <row r="917" spans="4:4" ht="15.75" customHeight="1" x14ac:dyDescent="0.25">
      <c r="D917" s="65"/>
    </row>
    <row r="918" spans="4:4" ht="15.75" customHeight="1" x14ac:dyDescent="0.25">
      <c r="D918" s="65"/>
    </row>
    <row r="919" spans="4:4" ht="15.75" customHeight="1" x14ac:dyDescent="0.25">
      <c r="D919" s="65"/>
    </row>
    <row r="920" spans="4:4" ht="15.75" customHeight="1" x14ac:dyDescent="0.25">
      <c r="D920" s="65"/>
    </row>
    <row r="921" spans="4:4" ht="15.75" customHeight="1" x14ac:dyDescent="0.25">
      <c r="D921" s="65"/>
    </row>
    <row r="922" spans="4:4" ht="15.75" customHeight="1" x14ac:dyDescent="0.25">
      <c r="D922" s="65"/>
    </row>
    <row r="923" spans="4:4" ht="15.75" customHeight="1" x14ac:dyDescent="0.25">
      <c r="D923" s="65"/>
    </row>
    <row r="924" spans="4:4" ht="15.75" customHeight="1" x14ac:dyDescent="0.25">
      <c r="D924" s="65"/>
    </row>
    <row r="925" spans="4:4" ht="15.75" customHeight="1" x14ac:dyDescent="0.25">
      <c r="D925" s="65"/>
    </row>
    <row r="926" spans="4:4" ht="15.75" customHeight="1" x14ac:dyDescent="0.25">
      <c r="D926" s="65"/>
    </row>
    <row r="927" spans="4:4" ht="15.75" customHeight="1" x14ac:dyDescent="0.25">
      <c r="D927" s="65"/>
    </row>
    <row r="928" spans="4:4" ht="15.75" customHeight="1" x14ac:dyDescent="0.25">
      <c r="D928" s="65"/>
    </row>
    <row r="929" spans="4:4" ht="15.75" customHeight="1" x14ac:dyDescent="0.25">
      <c r="D929" s="65"/>
    </row>
    <row r="930" spans="4:4" ht="15.75" customHeight="1" x14ac:dyDescent="0.25">
      <c r="D930" s="65"/>
    </row>
    <row r="931" spans="4:4" ht="15.75" customHeight="1" x14ac:dyDescent="0.25">
      <c r="D931" s="65"/>
    </row>
    <row r="932" spans="4:4" ht="15.75" customHeight="1" x14ac:dyDescent="0.25">
      <c r="D932" s="65"/>
    </row>
    <row r="933" spans="4:4" ht="15.75" customHeight="1" x14ac:dyDescent="0.25">
      <c r="D933" s="65"/>
    </row>
    <row r="934" spans="4:4" ht="15.75" customHeight="1" x14ac:dyDescent="0.25">
      <c r="D934" s="65"/>
    </row>
    <row r="935" spans="4:4" ht="15.75" customHeight="1" x14ac:dyDescent="0.25">
      <c r="D935" s="65"/>
    </row>
    <row r="936" spans="4:4" ht="15.75" customHeight="1" x14ac:dyDescent="0.25">
      <c r="D936" s="65"/>
    </row>
    <row r="937" spans="4:4" ht="15.75" customHeight="1" x14ac:dyDescent="0.25">
      <c r="D937" s="65"/>
    </row>
    <row r="938" spans="4:4" ht="15.75" customHeight="1" x14ac:dyDescent="0.25">
      <c r="D938" s="65"/>
    </row>
    <row r="939" spans="4:4" ht="15.75" customHeight="1" x14ac:dyDescent="0.25">
      <c r="D939" s="65"/>
    </row>
    <row r="940" spans="4:4" ht="15.75" customHeight="1" x14ac:dyDescent="0.25">
      <c r="D940" s="65"/>
    </row>
    <row r="941" spans="4:4" ht="15.75" customHeight="1" x14ac:dyDescent="0.25">
      <c r="D941" s="65"/>
    </row>
    <row r="942" spans="4:4" ht="15.75" customHeight="1" x14ac:dyDescent="0.25">
      <c r="D942" s="65"/>
    </row>
    <row r="943" spans="4:4" ht="15.75" customHeight="1" x14ac:dyDescent="0.25">
      <c r="D943" s="65"/>
    </row>
    <row r="944" spans="4:4" ht="15.75" customHeight="1" x14ac:dyDescent="0.25">
      <c r="D944" s="65"/>
    </row>
    <row r="945" spans="4:4" ht="15.75" customHeight="1" x14ac:dyDescent="0.25">
      <c r="D945" s="65"/>
    </row>
    <row r="946" spans="4:4" ht="15.75" customHeight="1" x14ac:dyDescent="0.25">
      <c r="D946" s="65"/>
    </row>
    <row r="947" spans="4:4" ht="15.75" customHeight="1" x14ac:dyDescent="0.25">
      <c r="D947" s="65"/>
    </row>
    <row r="948" spans="4:4" ht="15.75" customHeight="1" x14ac:dyDescent="0.25">
      <c r="D948" s="65"/>
    </row>
    <row r="949" spans="4:4" ht="15.75" customHeight="1" x14ac:dyDescent="0.25">
      <c r="D949" s="65"/>
    </row>
    <row r="950" spans="4:4" ht="15.75" customHeight="1" x14ac:dyDescent="0.25">
      <c r="D950" s="65"/>
    </row>
    <row r="951" spans="4:4" ht="15.75" customHeight="1" x14ac:dyDescent="0.25">
      <c r="D951" s="65"/>
    </row>
    <row r="952" spans="4:4" ht="15.75" customHeight="1" x14ac:dyDescent="0.25">
      <c r="D952" s="65"/>
    </row>
    <row r="953" spans="4:4" ht="15.75" customHeight="1" x14ac:dyDescent="0.25">
      <c r="D953" s="65"/>
    </row>
    <row r="954" spans="4:4" ht="15.75" customHeight="1" x14ac:dyDescent="0.25">
      <c r="D954" s="65"/>
    </row>
    <row r="955" spans="4:4" ht="15.75" customHeight="1" x14ac:dyDescent="0.25">
      <c r="D955" s="65"/>
    </row>
    <row r="956" spans="4:4" ht="15.75" customHeight="1" x14ac:dyDescent="0.25">
      <c r="D956" s="65"/>
    </row>
    <row r="957" spans="4:4" ht="15.75" customHeight="1" x14ac:dyDescent="0.25">
      <c r="D957" s="65"/>
    </row>
    <row r="958" spans="4:4" ht="15.75" customHeight="1" x14ac:dyDescent="0.25">
      <c r="D958" s="65"/>
    </row>
    <row r="959" spans="4:4" ht="15.75" customHeight="1" x14ac:dyDescent="0.25">
      <c r="D959" s="65"/>
    </row>
    <row r="960" spans="4:4" ht="15.75" customHeight="1" x14ac:dyDescent="0.25">
      <c r="D960" s="65"/>
    </row>
    <row r="961" spans="4:4" ht="15.75" customHeight="1" x14ac:dyDescent="0.25">
      <c r="D961" s="65"/>
    </row>
    <row r="962" spans="4:4" ht="15.75" customHeight="1" x14ac:dyDescent="0.25">
      <c r="D962" s="65"/>
    </row>
    <row r="963" spans="4:4" ht="15.75" customHeight="1" x14ac:dyDescent="0.25">
      <c r="D963" s="65"/>
    </row>
    <row r="964" spans="4:4" ht="15.75" customHeight="1" x14ac:dyDescent="0.25">
      <c r="D964" s="65"/>
    </row>
    <row r="965" spans="4:4" ht="15.75" customHeight="1" x14ac:dyDescent="0.25">
      <c r="D965" s="65"/>
    </row>
    <row r="966" spans="4:4" ht="15.75" customHeight="1" x14ac:dyDescent="0.25">
      <c r="D966" s="65"/>
    </row>
    <row r="967" spans="4:4" ht="15.75" customHeight="1" x14ac:dyDescent="0.25">
      <c r="D967" s="65"/>
    </row>
    <row r="968" spans="4:4" ht="15.75" customHeight="1" x14ac:dyDescent="0.25">
      <c r="D968" s="65"/>
    </row>
    <row r="969" spans="4:4" ht="15.75" customHeight="1" x14ac:dyDescent="0.25">
      <c r="D969" s="65"/>
    </row>
    <row r="970" spans="4:4" ht="15.75" customHeight="1" x14ac:dyDescent="0.25">
      <c r="D970" s="65"/>
    </row>
    <row r="971" spans="4:4" ht="15.75" customHeight="1" x14ac:dyDescent="0.25">
      <c r="D971" s="65"/>
    </row>
    <row r="972" spans="4:4" ht="15.75" customHeight="1" x14ac:dyDescent="0.25">
      <c r="D972" s="65"/>
    </row>
    <row r="973" spans="4:4" ht="15.75" customHeight="1" x14ac:dyDescent="0.25">
      <c r="D973" s="65"/>
    </row>
    <row r="974" spans="4:4" ht="15.75" customHeight="1" x14ac:dyDescent="0.25">
      <c r="D974" s="65"/>
    </row>
    <row r="975" spans="4:4" ht="15.75" customHeight="1" x14ac:dyDescent="0.25">
      <c r="D975" s="65"/>
    </row>
    <row r="976" spans="4:4" ht="15.75" customHeight="1" x14ac:dyDescent="0.25">
      <c r="D976" s="65"/>
    </row>
    <row r="977" spans="4:4" ht="15.75" customHeight="1" x14ac:dyDescent="0.25">
      <c r="D977" s="65"/>
    </row>
    <row r="978" spans="4:4" ht="15.75" customHeight="1" x14ac:dyDescent="0.25">
      <c r="D978" s="65"/>
    </row>
    <row r="979" spans="4:4" ht="15.75" customHeight="1" x14ac:dyDescent="0.25">
      <c r="D979" s="65"/>
    </row>
    <row r="980" spans="4:4" ht="15.75" customHeight="1" x14ac:dyDescent="0.25">
      <c r="D980" s="65"/>
    </row>
    <row r="981" spans="4:4" ht="15.75" customHeight="1" x14ac:dyDescent="0.25">
      <c r="D981" s="65"/>
    </row>
    <row r="982" spans="4:4" ht="15.75" customHeight="1" x14ac:dyDescent="0.25">
      <c r="D982" s="65"/>
    </row>
    <row r="983" spans="4:4" ht="15.75" customHeight="1" x14ac:dyDescent="0.25">
      <c r="D983" s="65"/>
    </row>
    <row r="984" spans="4:4" ht="15.75" customHeight="1" x14ac:dyDescent="0.25">
      <c r="D984" s="65"/>
    </row>
    <row r="985" spans="4:4" ht="15.75" customHeight="1" x14ac:dyDescent="0.25">
      <c r="D985" s="65"/>
    </row>
    <row r="986" spans="4:4" ht="15.75" customHeight="1" x14ac:dyDescent="0.25">
      <c r="D986" s="65"/>
    </row>
    <row r="987" spans="4:4" ht="15.75" customHeight="1" x14ac:dyDescent="0.25">
      <c r="D987" s="65"/>
    </row>
    <row r="988" spans="4:4" ht="15.75" customHeight="1" x14ac:dyDescent="0.25">
      <c r="D988" s="65"/>
    </row>
    <row r="989" spans="4:4" ht="15.75" customHeight="1" x14ac:dyDescent="0.25">
      <c r="D989" s="65"/>
    </row>
    <row r="990" spans="4:4" ht="15.75" customHeight="1" x14ac:dyDescent="0.25">
      <c r="D990" s="65"/>
    </row>
    <row r="991" spans="4:4" ht="15.75" customHeight="1" x14ac:dyDescent="0.25">
      <c r="D991" s="65"/>
    </row>
    <row r="992" spans="4:4" ht="15.75" customHeight="1" x14ac:dyDescent="0.25">
      <c r="D992" s="65"/>
    </row>
    <row r="993" spans="4:4" ht="15.75" customHeight="1" x14ac:dyDescent="0.25">
      <c r="D993" s="65"/>
    </row>
    <row r="994" spans="4:4" ht="15.75" customHeight="1" x14ac:dyDescent="0.25">
      <c r="D994" s="65"/>
    </row>
    <row r="995" spans="4:4" ht="15.75" customHeight="1" x14ac:dyDescent="0.25">
      <c r="D995" s="65"/>
    </row>
    <row r="996" spans="4:4" ht="15.75" customHeight="1" x14ac:dyDescent="0.25">
      <c r="D996" s="65"/>
    </row>
    <row r="997" spans="4:4" ht="15.75" customHeight="1" x14ac:dyDescent="0.25">
      <c r="D997" s="65"/>
    </row>
    <row r="998" spans="4:4" ht="15.75" customHeight="1" x14ac:dyDescent="0.25">
      <c r="D998" s="65"/>
    </row>
    <row r="999" spans="4:4" ht="15.75" customHeight="1" x14ac:dyDescent="0.25">
      <c r="D999" s="65"/>
    </row>
    <row r="1000" spans="4:4" ht="15.75" customHeight="1" x14ac:dyDescent="0.25">
      <c r="D1000" s="65"/>
    </row>
    <row r="1001" spans="4:4" ht="15.75" customHeight="1" x14ac:dyDescent="0.25">
      <c r="D1001" s="65"/>
    </row>
    <row r="1002" spans="4:4" ht="15.75" customHeight="1" x14ac:dyDescent="0.25">
      <c r="D1002" s="65"/>
    </row>
    <row r="1003" spans="4:4" ht="15.75" customHeight="1" x14ac:dyDescent="0.25">
      <c r="D1003" s="65"/>
    </row>
  </sheetData>
  <mergeCells count="11">
    <mergeCell ref="B32:C32"/>
    <mergeCell ref="B31:C31"/>
    <mergeCell ref="B34:C34"/>
    <mergeCell ref="B36:D36"/>
    <mergeCell ref="B1:E1"/>
    <mergeCell ref="B2:E2"/>
    <mergeCell ref="B27:C27"/>
    <mergeCell ref="B28:C28"/>
    <mergeCell ref="B29:C29"/>
    <mergeCell ref="B30:C30"/>
    <mergeCell ref="B33:C33"/>
  </mergeCells>
  <pageMargins left="0.39370078740157483" right="0.39370078740157483" top="0.59055118110236227" bottom="0.39370078740157483" header="0" footer="0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Z1014"/>
  <sheetViews>
    <sheetView zoomScale="85" zoomScaleNormal="85" workbookViewId="0">
      <pane ySplit="4" topLeftCell="A120" activePane="bottomLeft" state="frozen"/>
      <selection pane="bottomLeft" activeCell="B133" sqref="B133"/>
    </sheetView>
  </sheetViews>
  <sheetFormatPr baseColWidth="10" defaultColWidth="12.625" defaultRowHeight="15" customHeight="1" x14ac:dyDescent="0.2"/>
  <cols>
    <col min="1" max="1" width="5.125" customWidth="1"/>
    <col min="2" max="2" width="103.625" bestFit="1" customWidth="1"/>
    <col min="3" max="3" width="4" style="589" customWidth="1"/>
    <col min="4" max="4" width="11.125" customWidth="1"/>
    <col min="5" max="5" width="17.25" bestFit="1" customWidth="1"/>
    <col min="6" max="6" width="17.125" bestFit="1" customWidth="1"/>
    <col min="7" max="7" width="17.25" bestFit="1" customWidth="1"/>
    <col min="8" max="8" width="21.125" customWidth="1"/>
    <col min="9" max="9" width="12.25" customWidth="1"/>
    <col min="10" max="10" width="9.25" customWidth="1"/>
    <col min="11" max="12" width="19.125" bestFit="1" customWidth="1"/>
    <col min="13" max="13" width="16.25" bestFit="1" customWidth="1"/>
    <col min="14" max="26" width="9.25" customWidth="1"/>
  </cols>
  <sheetData>
    <row r="1" spans="1:26" s="475" customFormat="1" ht="31.5" x14ac:dyDescent="0.2">
      <c r="A1" s="633" t="s">
        <v>13</v>
      </c>
      <c r="B1" s="634"/>
      <c r="C1" s="634"/>
      <c r="D1" s="634"/>
      <c r="E1" s="634"/>
      <c r="F1" s="634"/>
      <c r="G1" s="634"/>
      <c r="H1" s="634"/>
      <c r="I1" s="635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</row>
    <row r="2" spans="1:26" s="475" customFormat="1" ht="24.75" x14ac:dyDescent="0.2">
      <c r="A2" s="636" t="s">
        <v>564</v>
      </c>
      <c r="B2" s="634"/>
      <c r="C2" s="634"/>
      <c r="D2" s="634"/>
      <c r="E2" s="634"/>
      <c r="F2" s="634"/>
      <c r="G2" s="634"/>
      <c r="H2" s="634"/>
      <c r="I2" s="635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</row>
    <row r="3" spans="1:26" s="475" customFormat="1" x14ac:dyDescent="0.2">
      <c r="A3" s="637"/>
      <c r="B3" s="638"/>
      <c r="C3" s="638"/>
      <c r="D3" s="638"/>
      <c r="E3" s="638"/>
      <c r="F3" s="638"/>
      <c r="G3" s="638"/>
      <c r="H3" s="638"/>
      <c r="I3" s="638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</row>
    <row r="4" spans="1:26" s="475" customFormat="1" ht="19.5" x14ac:dyDescent="0.2">
      <c r="A4" s="543" t="s">
        <v>14</v>
      </c>
      <c r="B4" s="543" t="s">
        <v>15</v>
      </c>
      <c r="C4" s="583" t="s">
        <v>16</v>
      </c>
      <c r="D4" s="543" t="s">
        <v>17</v>
      </c>
      <c r="E4" s="545" t="s">
        <v>18</v>
      </c>
      <c r="F4" s="545" t="s">
        <v>19</v>
      </c>
      <c r="G4" s="545" t="s">
        <v>20</v>
      </c>
      <c r="H4" s="545" t="s">
        <v>21</v>
      </c>
      <c r="I4" s="536" t="s">
        <v>4</v>
      </c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</row>
    <row r="5" spans="1:26" s="475" customFormat="1" ht="19.5" x14ac:dyDescent="0.2">
      <c r="A5" s="537">
        <v>1</v>
      </c>
      <c r="B5" s="639" t="s">
        <v>22</v>
      </c>
      <c r="C5" s="640"/>
      <c r="D5" s="640"/>
      <c r="E5" s="640"/>
      <c r="F5" s="640"/>
      <c r="G5" s="618"/>
      <c r="H5" s="538">
        <f>+H10</f>
        <v>3901411.0263704704</v>
      </c>
      <c r="I5" s="539">
        <f>+I10</f>
        <v>1.5208766008658677E-2</v>
      </c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</row>
    <row r="6" spans="1:26" s="475" customFormat="1" x14ac:dyDescent="0.2">
      <c r="A6" s="565" t="s">
        <v>23</v>
      </c>
      <c r="B6" s="540" t="s">
        <v>24</v>
      </c>
      <c r="C6" s="584" t="s">
        <v>25</v>
      </c>
      <c r="D6" s="182">
        <f>+Computo!K12</f>
        <v>220.92</v>
      </c>
      <c r="E6" s="534">
        <f>+'Analisis de Precios'!H9</f>
        <v>10283.540382048141</v>
      </c>
      <c r="F6" s="541">
        <f>+'Analisis de Precios'!H12</f>
        <v>2655.68478</v>
      </c>
      <c r="G6" s="534">
        <f>E6+F6</f>
        <v>12939.22516204814</v>
      </c>
      <c r="H6" s="541">
        <f>D6*G6</f>
        <v>2858533.622799675</v>
      </c>
      <c r="I6" s="542">
        <f>+H6/$H$130</f>
        <v>1.1143344985490734E-2</v>
      </c>
      <c r="J6" s="203"/>
      <c r="K6" s="577">
        <f>D6*E6</f>
        <v>2271839.741202075</v>
      </c>
      <c r="L6" s="577">
        <f>D6*F6</f>
        <v>586693.88159759995</v>
      </c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</row>
    <row r="7" spans="1:26" s="475" customFormat="1" x14ac:dyDescent="0.2">
      <c r="A7" s="565" t="s">
        <v>26</v>
      </c>
      <c r="B7" s="540" t="s">
        <v>27</v>
      </c>
      <c r="C7" s="584" t="s">
        <v>28</v>
      </c>
      <c r="D7" s="182">
        <f>+Computo!K17</f>
        <v>1</v>
      </c>
      <c r="E7" s="534">
        <f>+'Analisis de Precios'!H26</f>
        <v>340525.22545556864</v>
      </c>
      <c r="F7" s="541">
        <f>+'Analisis de Precios'!H29</f>
        <v>246857.1672</v>
      </c>
      <c r="G7" s="534">
        <f>E7+F7</f>
        <v>587382.39265556866</v>
      </c>
      <c r="H7" s="541">
        <f>D7*G7</f>
        <v>587382.39265556866</v>
      </c>
      <c r="I7" s="542">
        <f>+H7/$H$130</f>
        <v>2.2897770337762719E-3</v>
      </c>
      <c r="J7" s="203"/>
      <c r="K7" s="577">
        <f t="shared" ref="K7:K70" si="0">D7*E7</f>
        <v>340525.22545556864</v>
      </c>
      <c r="L7" s="577">
        <f t="shared" ref="L7:L70" si="1">D7*F7</f>
        <v>246857.1672</v>
      </c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</row>
    <row r="8" spans="1:26" s="475" customFormat="1" x14ac:dyDescent="0.2">
      <c r="A8" s="565" t="s">
        <v>29</v>
      </c>
      <c r="B8" s="540" t="s">
        <v>30</v>
      </c>
      <c r="C8" s="584" t="s">
        <v>28</v>
      </c>
      <c r="D8" s="182">
        <f>+Computo!K22</f>
        <v>1</v>
      </c>
      <c r="E8" s="534">
        <f>+'Analisis de Precios'!H43</f>
        <v>32076.100173217143</v>
      </c>
      <c r="F8" s="541">
        <f>+'Analisis de Precios'!H46</f>
        <v>4300.2981</v>
      </c>
      <c r="G8" s="534">
        <f>E8+F8</f>
        <v>36376.398273217143</v>
      </c>
      <c r="H8" s="541">
        <f>D8*G8</f>
        <v>36376.398273217143</v>
      </c>
      <c r="I8" s="542">
        <f>+H8/$H$130</f>
        <v>1.4180513815018896E-4</v>
      </c>
      <c r="J8" s="203"/>
      <c r="K8" s="577">
        <f t="shared" si="0"/>
        <v>32076.100173217143</v>
      </c>
      <c r="L8" s="577">
        <f t="shared" si="1"/>
        <v>4300.2981</v>
      </c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</row>
    <row r="9" spans="1:26" s="475" customFormat="1" x14ac:dyDescent="0.2">
      <c r="A9" s="565" t="s">
        <v>31</v>
      </c>
      <c r="B9" s="540" t="s">
        <v>32</v>
      </c>
      <c r="C9" s="584" t="s">
        <v>28</v>
      </c>
      <c r="D9" s="182">
        <f>+Computo!K27</f>
        <v>1</v>
      </c>
      <c r="E9" s="534">
        <f>+'Analisis de Precios'!H60</f>
        <v>143899.53424200948</v>
      </c>
      <c r="F9" s="541">
        <f>+'Analisis de Precios'!H63</f>
        <v>275219.0784</v>
      </c>
      <c r="G9" s="534">
        <f>E9+F9</f>
        <v>419118.61264200951</v>
      </c>
      <c r="H9" s="541">
        <f>D9*G9</f>
        <v>419118.61264200951</v>
      </c>
      <c r="I9" s="542">
        <f>+H9/$H$130</f>
        <v>1.633838851241481E-3</v>
      </c>
      <c r="J9" s="203"/>
      <c r="K9" s="577">
        <f t="shared" si="0"/>
        <v>143899.53424200948</v>
      </c>
      <c r="L9" s="577">
        <f t="shared" si="1"/>
        <v>275219.0784</v>
      </c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</row>
    <row r="10" spans="1:26" s="475" customFormat="1" ht="19.5" x14ac:dyDescent="0.2">
      <c r="A10" s="543">
        <f>+A5</f>
        <v>1</v>
      </c>
      <c r="B10" s="544"/>
      <c r="C10" s="583"/>
      <c r="D10" s="544"/>
      <c r="E10" s="545"/>
      <c r="F10" s="546"/>
      <c r="G10" s="534"/>
      <c r="H10" s="535">
        <f>SUM(H6:H9)</f>
        <v>3901411.0263704704</v>
      </c>
      <c r="I10" s="536">
        <f>+H10/$H$130</f>
        <v>1.5208766008658677E-2</v>
      </c>
      <c r="J10" s="203"/>
      <c r="K10" s="577">
        <f t="shared" si="0"/>
        <v>0</v>
      </c>
      <c r="L10" s="577">
        <f t="shared" si="1"/>
        <v>0</v>
      </c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</row>
    <row r="11" spans="1:26" s="475" customFormat="1" ht="19.5" x14ac:dyDescent="0.2">
      <c r="A11" s="547">
        <v>2</v>
      </c>
      <c r="B11" s="641" t="s">
        <v>33</v>
      </c>
      <c r="C11" s="640"/>
      <c r="D11" s="640"/>
      <c r="E11" s="640"/>
      <c r="F11" s="640"/>
      <c r="G11" s="618"/>
      <c r="H11" s="548">
        <f>+H15</f>
        <v>3739897.1006731316</v>
      </c>
      <c r="I11" s="549">
        <f>+I15</f>
        <v>1.4579140602243615E-2</v>
      </c>
      <c r="J11" s="203"/>
      <c r="K11" s="577">
        <f t="shared" si="0"/>
        <v>0</v>
      </c>
      <c r="L11" s="577">
        <f t="shared" si="1"/>
        <v>0</v>
      </c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</row>
    <row r="12" spans="1:26" s="475" customFormat="1" x14ac:dyDescent="0.2">
      <c r="A12" s="565" t="s">
        <v>34</v>
      </c>
      <c r="B12" s="540" t="s">
        <v>35</v>
      </c>
      <c r="C12" s="584" t="s">
        <v>36</v>
      </c>
      <c r="D12" s="182">
        <f>+Computo!K33</f>
        <v>62.57</v>
      </c>
      <c r="E12" s="534">
        <f>+'Analisis de Precios'!H76</f>
        <v>26115.100658735042</v>
      </c>
      <c r="F12" s="541">
        <f>+'Analisis de Precios'!H79</f>
        <v>18535.287623999997</v>
      </c>
      <c r="G12" s="534">
        <f>E12+F12</f>
        <v>44650.388282735039</v>
      </c>
      <c r="H12" s="541">
        <f>D12*G12</f>
        <v>2793774.7948507313</v>
      </c>
      <c r="I12" s="542">
        <f>+H12/$H$130</f>
        <v>1.08908973826585E-2</v>
      </c>
      <c r="J12" s="203"/>
      <c r="K12" s="577">
        <f t="shared" si="0"/>
        <v>1634021.8482170515</v>
      </c>
      <c r="L12" s="577">
        <f t="shared" si="1"/>
        <v>1159752.9466336798</v>
      </c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</row>
    <row r="13" spans="1:26" s="475" customFormat="1" x14ac:dyDescent="0.2">
      <c r="A13" s="565" t="s">
        <v>37</v>
      </c>
      <c r="B13" s="540" t="s">
        <v>38</v>
      </c>
      <c r="C13" s="584" t="s">
        <v>36</v>
      </c>
      <c r="D13" s="182">
        <f>+Computo!K38</f>
        <v>21.6</v>
      </c>
      <c r="E13" s="534"/>
      <c r="F13" s="541">
        <f>+'Analisis de Precios'!H96</f>
        <v>28081.949405999996</v>
      </c>
      <c r="G13" s="534">
        <f>E13+F13</f>
        <v>28081.949405999996</v>
      </c>
      <c r="H13" s="541">
        <f>D13*G13</f>
        <v>606570.10716959997</v>
      </c>
      <c r="I13" s="542">
        <f>+H13/$H$130</f>
        <v>2.3645759868505221E-3</v>
      </c>
      <c r="J13" s="203"/>
      <c r="K13" s="577">
        <f t="shared" si="0"/>
        <v>0</v>
      </c>
      <c r="L13" s="577">
        <f t="shared" si="1"/>
        <v>606570.10716959997</v>
      </c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</row>
    <row r="14" spans="1:26" s="475" customFormat="1" x14ac:dyDescent="0.2">
      <c r="A14" s="565" t="s">
        <v>39</v>
      </c>
      <c r="B14" s="540" t="s">
        <v>40</v>
      </c>
      <c r="C14" s="584" t="s">
        <v>36</v>
      </c>
      <c r="D14" s="182">
        <f>+Computo!K43</f>
        <v>8.2100000000000009</v>
      </c>
      <c r="E14" s="534"/>
      <c r="F14" s="541">
        <f>+'Analisis de Precios'!H113</f>
        <v>41358.367680000003</v>
      </c>
      <c r="G14" s="534">
        <f>E14+F14</f>
        <v>41358.367680000003</v>
      </c>
      <c r="H14" s="541">
        <f>D14*G14</f>
        <v>339552.19865280006</v>
      </c>
      <c r="I14" s="542">
        <f>+H14/$H$130</f>
        <v>1.3236672327345917E-3</v>
      </c>
      <c r="J14" s="203"/>
      <c r="K14" s="577">
        <f t="shared" si="0"/>
        <v>0</v>
      </c>
      <c r="L14" s="577">
        <f t="shared" si="1"/>
        <v>339552.19865280006</v>
      </c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</row>
    <row r="15" spans="1:26" s="475" customFormat="1" ht="19.5" x14ac:dyDescent="0.2">
      <c r="A15" s="543">
        <f>+A11</f>
        <v>2</v>
      </c>
      <c r="B15" s="544"/>
      <c r="C15" s="583"/>
      <c r="D15" s="544"/>
      <c r="E15" s="545"/>
      <c r="F15" s="546"/>
      <c r="G15" s="534"/>
      <c r="H15" s="535">
        <f>SUM(H12:H14)</f>
        <v>3739897.1006731316</v>
      </c>
      <c r="I15" s="536">
        <f>+H15/$H$130</f>
        <v>1.4579140602243615E-2</v>
      </c>
      <c r="J15" s="203"/>
      <c r="K15" s="577">
        <f t="shared" si="0"/>
        <v>0</v>
      </c>
      <c r="L15" s="577">
        <f t="shared" si="1"/>
        <v>0</v>
      </c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</row>
    <row r="16" spans="1:26" s="475" customFormat="1" ht="19.5" x14ac:dyDescent="0.2">
      <c r="A16" s="550">
        <v>3</v>
      </c>
      <c r="B16" s="642" t="s">
        <v>41</v>
      </c>
      <c r="C16" s="640"/>
      <c r="D16" s="640"/>
      <c r="E16" s="640"/>
      <c r="F16" s="640"/>
      <c r="G16" s="618"/>
      <c r="H16" s="551">
        <f>+H26</f>
        <v>44483490.922806889</v>
      </c>
      <c r="I16" s="552">
        <f>+I26</f>
        <v>0.17340880007781559</v>
      </c>
      <c r="J16" s="203"/>
      <c r="K16" s="577">
        <f t="shared" si="0"/>
        <v>0</v>
      </c>
      <c r="L16" s="577">
        <f t="shared" si="1"/>
        <v>0</v>
      </c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</row>
    <row r="17" spans="1:26" s="475" customFormat="1" x14ac:dyDescent="0.2">
      <c r="A17" s="565" t="s">
        <v>42</v>
      </c>
      <c r="B17" s="540" t="s">
        <v>43</v>
      </c>
      <c r="C17" s="584" t="s">
        <v>36</v>
      </c>
      <c r="D17" s="182">
        <f>+Computo!K49</f>
        <v>0.95</v>
      </c>
      <c r="E17" s="534">
        <f>+'Analisis de Precios'!H127</f>
        <v>72597.04854447479</v>
      </c>
      <c r="F17" s="541">
        <f>+'Analisis de Precios'!H132</f>
        <v>30299.109959999998</v>
      </c>
      <c r="G17" s="534">
        <f t="shared" ref="G17:G25" si="2">E17+F17</f>
        <v>102896.15850447479</v>
      </c>
      <c r="H17" s="541">
        <f t="shared" ref="H17:H25" si="3">D17*G17</f>
        <v>97751.35057925104</v>
      </c>
      <c r="I17" s="542">
        <f t="shared" ref="I17:I26" si="4">+H17/$H$130</f>
        <v>3.8106146928416944E-4</v>
      </c>
      <c r="J17" s="203"/>
      <c r="K17" s="577">
        <f t="shared" si="0"/>
        <v>68967.196117251049</v>
      </c>
      <c r="L17" s="577">
        <f t="shared" si="1"/>
        <v>28784.154461999995</v>
      </c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</row>
    <row r="18" spans="1:26" s="475" customFormat="1" x14ac:dyDescent="0.2">
      <c r="A18" s="565" t="s">
        <v>44</v>
      </c>
      <c r="B18" s="540" t="s">
        <v>45</v>
      </c>
      <c r="C18" s="584" t="s">
        <v>36</v>
      </c>
      <c r="D18" s="182">
        <f>+Computo!K54</f>
        <v>8.93</v>
      </c>
      <c r="E18" s="534">
        <f>+'Analisis de Precios'!H146</f>
        <v>425414.87675104529</v>
      </c>
      <c r="F18" s="541">
        <f>+'Analisis de Precios'!H153</f>
        <v>186988.05132</v>
      </c>
      <c r="G18" s="534">
        <f t="shared" si="2"/>
        <v>612402.92807104532</v>
      </c>
      <c r="H18" s="541">
        <f t="shared" si="3"/>
        <v>5468758.1476744348</v>
      </c>
      <c r="I18" s="542">
        <f t="shared" si="4"/>
        <v>2.1318713271619327E-2</v>
      </c>
      <c r="J18" s="203"/>
      <c r="K18" s="577">
        <f t="shared" si="0"/>
        <v>3798954.8493868345</v>
      </c>
      <c r="L18" s="577">
        <f t="shared" si="1"/>
        <v>1669803.2982876</v>
      </c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</row>
    <row r="19" spans="1:26" s="475" customFormat="1" x14ac:dyDescent="0.2">
      <c r="A19" s="565" t="s">
        <v>46</v>
      </c>
      <c r="B19" s="540" t="s">
        <v>47</v>
      </c>
      <c r="C19" s="584" t="s">
        <v>36</v>
      </c>
      <c r="D19" s="182">
        <f>+Computo!K59</f>
        <v>6.84</v>
      </c>
      <c r="E19" s="534">
        <f>+'Analisis de Precios'!H167</f>
        <v>679911.2681714925</v>
      </c>
      <c r="F19" s="541">
        <f>+'Analisis de Precios'!H176</f>
        <v>291742.48719000001</v>
      </c>
      <c r="G19" s="534">
        <f t="shared" si="2"/>
        <v>971653.75536149251</v>
      </c>
      <c r="H19" s="541">
        <f t="shared" si="3"/>
        <v>6646111.6866726084</v>
      </c>
      <c r="I19" s="542">
        <f t="shared" si="4"/>
        <v>2.590835900826648E-2</v>
      </c>
      <c r="J19" s="203"/>
      <c r="K19" s="577">
        <f t="shared" si="0"/>
        <v>4650593.074293009</v>
      </c>
      <c r="L19" s="577">
        <f t="shared" si="1"/>
        <v>1995518.6123796001</v>
      </c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</row>
    <row r="20" spans="1:26" s="475" customFormat="1" x14ac:dyDescent="0.2">
      <c r="A20" s="565" t="s">
        <v>48</v>
      </c>
      <c r="B20" s="540" t="s">
        <v>565</v>
      </c>
      <c r="C20" s="584" t="s">
        <v>36</v>
      </c>
      <c r="D20" s="182">
        <f>+Computo!K64</f>
        <v>4.1580000000000004</v>
      </c>
      <c r="E20" s="534">
        <f>+'Analisis de Precios'!H190</f>
        <v>644927.42693060183</v>
      </c>
      <c r="F20" s="541">
        <f>+'Analisis de Precios'!H200</f>
        <v>349658.47727999999</v>
      </c>
      <c r="G20" s="534">
        <f t="shared" si="2"/>
        <v>994585.90421060182</v>
      </c>
      <c r="H20" s="541">
        <f t="shared" si="3"/>
        <v>4135488.1897076829</v>
      </c>
      <c r="I20" s="542">
        <f t="shared" si="4"/>
        <v>1.6121262738970677E-2</v>
      </c>
      <c r="J20" s="203"/>
      <c r="K20" s="577">
        <f t="shared" si="0"/>
        <v>2681608.2411774425</v>
      </c>
      <c r="L20" s="577">
        <f t="shared" si="1"/>
        <v>1453879.94853024</v>
      </c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</row>
    <row r="21" spans="1:26" s="475" customFormat="1" ht="15.75" customHeight="1" x14ac:dyDescent="0.2">
      <c r="A21" s="565" t="s">
        <v>49</v>
      </c>
      <c r="B21" s="540" t="s">
        <v>50</v>
      </c>
      <c r="C21" s="584" t="s">
        <v>36</v>
      </c>
      <c r="D21" s="182">
        <f>+Computo!K69</f>
        <v>1.17</v>
      </c>
      <c r="E21" s="534">
        <f>+'Analisis de Precios'!H214</f>
        <v>606247.8020928232</v>
      </c>
      <c r="F21" s="541">
        <f>+'Analisis de Precios'!H224</f>
        <v>404893.41732000001</v>
      </c>
      <c r="G21" s="534">
        <f t="shared" si="2"/>
        <v>1011141.2194128232</v>
      </c>
      <c r="H21" s="541">
        <f t="shared" si="3"/>
        <v>1183035.2267130031</v>
      </c>
      <c r="I21" s="542">
        <f t="shared" si="4"/>
        <v>4.6117945075418469E-3</v>
      </c>
      <c r="J21" s="203"/>
      <c r="K21" s="577">
        <f t="shared" si="0"/>
        <v>709309.92844860314</v>
      </c>
      <c r="L21" s="577">
        <f t="shared" si="1"/>
        <v>473725.29826439999</v>
      </c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</row>
    <row r="22" spans="1:26" s="475" customFormat="1" ht="15.75" customHeight="1" x14ac:dyDescent="0.2">
      <c r="A22" s="565" t="s">
        <v>51</v>
      </c>
      <c r="B22" s="540" t="s">
        <v>52</v>
      </c>
      <c r="C22" s="584" t="s">
        <v>36</v>
      </c>
      <c r="D22" s="182">
        <f>+Computo!K74</f>
        <v>10.64</v>
      </c>
      <c r="E22" s="534">
        <f>+'Analisis de Precios'!H238</f>
        <v>763259.21187348163</v>
      </c>
      <c r="F22" s="541">
        <f>+'Analisis de Precios'!H248</f>
        <v>484827.05165999994</v>
      </c>
      <c r="G22" s="534">
        <f t="shared" si="2"/>
        <v>1248086.2635334816</v>
      </c>
      <c r="H22" s="541">
        <f t="shared" si="3"/>
        <v>13279637.843996245</v>
      </c>
      <c r="I22" s="542">
        <f t="shared" si="4"/>
        <v>5.1767656184885429E-2</v>
      </c>
      <c r="J22" s="203"/>
      <c r="K22" s="577">
        <f t="shared" si="0"/>
        <v>8121078.0143338451</v>
      </c>
      <c r="L22" s="577">
        <f t="shared" si="1"/>
        <v>5158559.8296623994</v>
      </c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</row>
    <row r="23" spans="1:26" s="475" customFormat="1" ht="15.75" customHeight="1" x14ac:dyDescent="0.2">
      <c r="A23" s="565" t="s">
        <v>53</v>
      </c>
      <c r="B23" s="540" t="s">
        <v>54</v>
      </c>
      <c r="C23" s="584" t="s">
        <v>36</v>
      </c>
      <c r="D23" s="182">
        <f>+Computo!K79</f>
        <v>0.24</v>
      </c>
      <c r="E23" s="534">
        <f>+'Analisis de Precios'!H262</f>
        <v>469464.75107625214</v>
      </c>
      <c r="F23" s="541">
        <f>+'Analisis de Precios'!H272</f>
        <v>351667.64262</v>
      </c>
      <c r="G23" s="534">
        <f t="shared" si="2"/>
        <v>821132.39369625214</v>
      </c>
      <c r="H23" s="541">
        <f t="shared" si="3"/>
        <v>197071.77448710051</v>
      </c>
      <c r="I23" s="542">
        <f t="shared" si="4"/>
        <v>7.6823961505891655E-4</v>
      </c>
      <c r="J23" s="203"/>
      <c r="K23" s="577">
        <f t="shared" si="0"/>
        <v>112671.54025830051</v>
      </c>
      <c r="L23" s="577">
        <f t="shared" si="1"/>
        <v>84400.234228799993</v>
      </c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</row>
    <row r="24" spans="1:26" s="475" customFormat="1" ht="15.75" customHeight="1" x14ac:dyDescent="0.2">
      <c r="A24" s="565" t="s">
        <v>55</v>
      </c>
      <c r="B24" s="540" t="s">
        <v>56</v>
      </c>
      <c r="C24" s="584" t="s">
        <v>25</v>
      </c>
      <c r="D24" s="182">
        <f>+Computo!K84</f>
        <v>87.08</v>
      </c>
      <c r="E24" s="534">
        <f>+'Analisis de Precios'!H286</f>
        <v>77425.183387352736</v>
      </c>
      <c r="F24" s="541">
        <f>+'Analisis de Precios'!H296</f>
        <v>51938.634720000002</v>
      </c>
      <c r="G24" s="534">
        <f t="shared" si="2"/>
        <v>129363.81810735274</v>
      </c>
      <c r="H24" s="541">
        <f t="shared" si="3"/>
        <v>11265001.280788276</v>
      </c>
      <c r="I24" s="542">
        <f t="shared" si="4"/>
        <v>4.3914052482221168E-2</v>
      </c>
      <c r="J24" s="203"/>
      <c r="K24" s="577">
        <f t="shared" si="0"/>
        <v>6742184.9693706762</v>
      </c>
      <c r="L24" s="577">
        <f t="shared" si="1"/>
        <v>4522816.3114176001</v>
      </c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</row>
    <row r="25" spans="1:26" s="475" customFormat="1" ht="15.75" customHeight="1" x14ac:dyDescent="0.2">
      <c r="A25" s="565" t="s">
        <v>57</v>
      </c>
      <c r="B25" s="540" t="s">
        <v>58</v>
      </c>
      <c r="C25" s="584" t="s">
        <v>36</v>
      </c>
      <c r="D25" s="182">
        <f>+Computo!K89</f>
        <v>1.87</v>
      </c>
      <c r="E25" s="534">
        <f>+'Analisis de Precios'!H310</f>
        <v>588516.27937982907</v>
      </c>
      <c r="F25" s="541">
        <f>+'Analisis de Precios'!H320</f>
        <v>593641.70039999997</v>
      </c>
      <c r="G25" s="534">
        <f t="shared" si="2"/>
        <v>1182157.979779829</v>
      </c>
      <c r="H25" s="541">
        <f t="shared" si="3"/>
        <v>2210635.4221882806</v>
      </c>
      <c r="I25" s="542">
        <f t="shared" si="4"/>
        <v>8.6176607999675445E-3</v>
      </c>
      <c r="J25" s="203"/>
      <c r="K25" s="577">
        <f t="shared" si="0"/>
        <v>1100525.4424402805</v>
      </c>
      <c r="L25" s="577">
        <f t="shared" si="1"/>
        <v>1110109.9797479999</v>
      </c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</row>
    <row r="26" spans="1:26" s="475" customFormat="1" ht="15.75" customHeight="1" x14ac:dyDescent="0.2">
      <c r="A26" s="543">
        <v>3</v>
      </c>
      <c r="B26" s="531"/>
      <c r="C26" s="585"/>
      <c r="D26" s="531"/>
      <c r="E26" s="532"/>
      <c r="F26" s="533"/>
      <c r="G26" s="534"/>
      <c r="H26" s="535">
        <f>SUM(H17:H25)</f>
        <v>44483490.922806889</v>
      </c>
      <c r="I26" s="536">
        <f t="shared" si="4"/>
        <v>0.17340880007781559</v>
      </c>
      <c r="J26" s="203"/>
      <c r="K26" s="577">
        <f t="shared" si="0"/>
        <v>0</v>
      </c>
      <c r="L26" s="577">
        <f t="shared" si="1"/>
        <v>0</v>
      </c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</row>
    <row r="27" spans="1:26" s="475" customFormat="1" ht="15.75" customHeight="1" x14ac:dyDescent="0.2">
      <c r="A27" s="472">
        <v>4</v>
      </c>
      <c r="B27" s="643" t="s">
        <v>59</v>
      </c>
      <c r="C27" s="640"/>
      <c r="D27" s="640"/>
      <c r="E27" s="640"/>
      <c r="F27" s="640"/>
      <c r="G27" s="618"/>
      <c r="H27" s="473">
        <f>+H35</f>
        <v>20820360.166070897</v>
      </c>
      <c r="I27" s="474">
        <f>+I35</f>
        <v>8.1163451848946896E-2</v>
      </c>
      <c r="J27" s="203"/>
      <c r="K27" s="577">
        <f t="shared" si="0"/>
        <v>0</v>
      </c>
      <c r="L27" s="577">
        <f t="shared" si="1"/>
        <v>0</v>
      </c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</row>
    <row r="28" spans="1:26" s="475" customFormat="1" ht="15.75" customHeight="1" x14ac:dyDescent="0.2">
      <c r="A28" s="565" t="s">
        <v>60</v>
      </c>
      <c r="B28" s="540" t="s">
        <v>61</v>
      </c>
      <c r="C28" s="584" t="s">
        <v>25</v>
      </c>
      <c r="D28" s="182">
        <f>+Computo!K95</f>
        <v>9.75</v>
      </c>
      <c r="E28" s="534">
        <f>+'Analisis de Precios'!H334</f>
        <v>12982.512697467208</v>
      </c>
      <c r="F28" s="541">
        <f>+'Analisis de Precios'!H341</f>
        <v>10517.738699999998</v>
      </c>
      <c r="G28" s="534">
        <f t="shared" ref="G28:G34" si="5">E28+F28</f>
        <v>23500.251397467204</v>
      </c>
      <c r="H28" s="541">
        <f t="shared" ref="H28:H34" si="6">D28*G28</f>
        <v>229127.45112530523</v>
      </c>
      <c r="I28" s="542">
        <f t="shared" ref="I28:I35" si="7">+H28/$H$130</f>
        <v>8.9320139989634611E-4</v>
      </c>
      <c r="J28" s="203"/>
      <c r="K28" s="577">
        <f t="shared" si="0"/>
        <v>126579.49880030527</v>
      </c>
      <c r="L28" s="577">
        <f t="shared" si="1"/>
        <v>102547.95232499998</v>
      </c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</row>
    <row r="29" spans="1:26" s="475" customFormat="1" ht="15.75" customHeight="1" x14ac:dyDescent="0.2">
      <c r="A29" s="565" t="s">
        <v>62</v>
      </c>
      <c r="B29" s="540" t="s">
        <v>63</v>
      </c>
      <c r="C29" s="584" t="s">
        <v>25</v>
      </c>
      <c r="D29" s="182">
        <f>+Computo!K100</f>
        <v>67.72</v>
      </c>
      <c r="E29" s="534">
        <f>+'Analisis de Precios'!H355</f>
        <v>19579.863408558031</v>
      </c>
      <c r="F29" s="541">
        <f>+'Analisis de Precios'!H361</f>
        <v>12592.381829999998</v>
      </c>
      <c r="G29" s="534">
        <f t="shared" si="5"/>
        <v>32172.245238558029</v>
      </c>
      <c r="H29" s="541">
        <f t="shared" si="6"/>
        <v>2178704.4475551499</v>
      </c>
      <c r="I29" s="542">
        <f t="shared" si="7"/>
        <v>8.4931851376132787E-3</v>
      </c>
      <c r="J29" s="203"/>
      <c r="K29" s="577">
        <f t="shared" si="0"/>
        <v>1325948.3500275498</v>
      </c>
      <c r="L29" s="577">
        <f t="shared" si="1"/>
        <v>852756.09752759989</v>
      </c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</row>
    <row r="30" spans="1:26" s="475" customFormat="1" ht="15.75" customHeight="1" x14ac:dyDescent="0.2">
      <c r="A30" s="565" t="s">
        <v>64</v>
      </c>
      <c r="B30" s="540" t="s">
        <v>65</v>
      </c>
      <c r="C30" s="584" t="s">
        <v>25</v>
      </c>
      <c r="D30" s="182">
        <f>+Computo!K105</f>
        <v>403.45</v>
      </c>
      <c r="E30" s="534">
        <f>+'Analisis de Precios'!H375</f>
        <v>21108.686633308913</v>
      </c>
      <c r="F30" s="541">
        <f>+'Analisis de Precios'!H381</f>
        <v>14908.643904</v>
      </c>
      <c r="G30" s="534">
        <f t="shared" si="5"/>
        <v>36017.33053730891</v>
      </c>
      <c r="H30" s="541">
        <f t="shared" si="6"/>
        <v>14531192.00527728</v>
      </c>
      <c r="I30" s="542">
        <f t="shared" si="7"/>
        <v>5.6646556218085578E-2</v>
      </c>
      <c r="J30" s="203"/>
      <c r="K30" s="577">
        <f t="shared" si="0"/>
        <v>8516299.6222084798</v>
      </c>
      <c r="L30" s="577">
        <f t="shared" si="1"/>
        <v>6014892.3830688</v>
      </c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</row>
    <row r="31" spans="1:26" s="475" customFormat="1" ht="15.75" customHeight="1" x14ac:dyDescent="0.2">
      <c r="A31" s="565" t="s">
        <v>66</v>
      </c>
      <c r="B31" s="540" t="s">
        <v>490</v>
      </c>
      <c r="C31" s="584" t="s">
        <v>36</v>
      </c>
      <c r="D31" s="182">
        <f>+Computo!K110</f>
        <v>1.34</v>
      </c>
      <c r="E31" s="534">
        <f>+'Analisis de Precios'!H395</f>
        <v>186339.60642782028</v>
      </c>
      <c r="F31" s="541">
        <f>+'Analisis de Precios'!H401</f>
        <v>144310.09970999998</v>
      </c>
      <c r="G31" s="534">
        <f t="shared" si="5"/>
        <v>330649.70613782026</v>
      </c>
      <c r="H31" s="541">
        <f t="shared" si="6"/>
        <v>443070.60622467916</v>
      </c>
      <c r="I31" s="542">
        <f t="shared" si="7"/>
        <v>1.7272102656803773E-3</v>
      </c>
      <c r="J31" s="203"/>
      <c r="K31" s="577">
        <f t="shared" si="0"/>
        <v>249695.07261327919</v>
      </c>
      <c r="L31" s="577">
        <f t="shared" si="1"/>
        <v>193375.53361139999</v>
      </c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</row>
    <row r="32" spans="1:26" s="558" customFormat="1" ht="15.75" customHeight="1" x14ac:dyDescent="0.2">
      <c r="A32" s="566" t="s">
        <v>67</v>
      </c>
      <c r="B32" s="553" t="s">
        <v>426</v>
      </c>
      <c r="C32" s="584" t="s">
        <v>25</v>
      </c>
      <c r="D32" s="554">
        <f>+Computo!K115</f>
        <v>49.25</v>
      </c>
      <c r="E32" s="555">
        <f>+'Analisis de Precios'!H415</f>
        <v>22728.059722124639</v>
      </c>
      <c r="F32" s="556">
        <f>+'Analisis de Precios'!H421</f>
        <v>15930.215405999999</v>
      </c>
      <c r="G32" s="555">
        <f>E32+F32</f>
        <v>38658.275128124638</v>
      </c>
      <c r="H32" s="556">
        <f>D32*G32</f>
        <v>1903920.0500601383</v>
      </c>
      <c r="I32" s="542">
        <f t="shared" si="7"/>
        <v>7.4220004877303914E-3</v>
      </c>
      <c r="J32" s="557"/>
      <c r="K32" s="577">
        <f t="shared" si="0"/>
        <v>1119356.9413146384</v>
      </c>
      <c r="L32" s="577">
        <f t="shared" si="1"/>
        <v>784563.10874549998</v>
      </c>
      <c r="M32" s="557"/>
      <c r="N32" s="557"/>
      <c r="O32" s="557"/>
      <c r="P32" s="557"/>
      <c r="Q32" s="557"/>
      <c r="R32" s="557"/>
      <c r="S32" s="557"/>
      <c r="T32" s="557"/>
      <c r="U32" s="557"/>
      <c r="V32" s="557"/>
      <c r="W32" s="557"/>
      <c r="X32" s="557"/>
      <c r="Y32" s="557"/>
      <c r="Z32" s="557"/>
    </row>
    <row r="33" spans="1:26" s="475" customFormat="1" ht="15.75" customHeight="1" x14ac:dyDescent="0.2">
      <c r="A33" s="565" t="s">
        <v>69</v>
      </c>
      <c r="B33" s="540" t="s">
        <v>68</v>
      </c>
      <c r="C33" s="584" t="s">
        <v>25</v>
      </c>
      <c r="D33" s="182">
        <f>+Computo!K120</f>
        <v>173.27</v>
      </c>
      <c r="E33" s="534">
        <f>+'Analisis de Precios'!H435</f>
        <v>580.3947881094382</v>
      </c>
      <c r="F33" s="541">
        <f>+'Analisis de Precios'!H438</f>
        <v>1219.1846520000001</v>
      </c>
      <c r="G33" s="534">
        <f t="shared" si="5"/>
        <v>1799.5794401094383</v>
      </c>
      <c r="H33" s="541">
        <f t="shared" si="6"/>
        <v>311813.12958776241</v>
      </c>
      <c r="I33" s="542">
        <f t="shared" si="7"/>
        <v>1.2155327634729264E-3</v>
      </c>
      <c r="J33" s="203"/>
      <c r="K33" s="577">
        <f t="shared" si="0"/>
        <v>100565.00493572236</v>
      </c>
      <c r="L33" s="577">
        <f t="shared" si="1"/>
        <v>211248.12465204005</v>
      </c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</row>
    <row r="34" spans="1:26" s="475" customFormat="1" ht="15.75" customHeight="1" x14ac:dyDescent="0.2">
      <c r="A34" s="565" t="s">
        <v>427</v>
      </c>
      <c r="B34" s="540" t="s">
        <v>70</v>
      </c>
      <c r="C34" s="584" t="s">
        <v>25</v>
      </c>
      <c r="D34" s="182">
        <f>+Computo!K125</f>
        <v>69.81</v>
      </c>
      <c r="E34" s="534">
        <f>+'Analisis de Precios'!H452</f>
        <v>9092.1931401515758</v>
      </c>
      <c r="F34" s="541">
        <f>+'Analisis de Precios'!H459</f>
        <v>8420.08986</v>
      </c>
      <c r="G34" s="534">
        <f t="shared" si="5"/>
        <v>17512.283000151576</v>
      </c>
      <c r="H34" s="541">
        <f t="shared" si="6"/>
        <v>1222532.4762405816</v>
      </c>
      <c r="I34" s="542">
        <f t="shared" si="7"/>
        <v>4.7657655764680009E-3</v>
      </c>
      <c r="J34" s="203"/>
      <c r="K34" s="577">
        <f t="shared" si="0"/>
        <v>634726.00311398157</v>
      </c>
      <c r="L34" s="577">
        <f t="shared" si="1"/>
        <v>587806.47312660003</v>
      </c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</row>
    <row r="35" spans="1:26" s="475" customFormat="1" ht="15.75" customHeight="1" x14ac:dyDescent="0.2">
      <c r="A35" s="543">
        <v>4</v>
      </c>
      <c r="B35" s="531"/>
      <c r="C35" s="585"/>
      <c r="D35" s="531"/>
      <c r="E35" s="532"/>
      <c r="F35" s="533"/>
      <c r="G35" s="534"/>
      <c r="H35" s="535">
        <f>SUM(H28:H34)</f>
        <v>20820360.166070897</v>
      </c>
      <c r="I35" s="536">
        <f t="shared" si="7"/>
        <v>8.1163451848946896E-2</v>
      </c>
      <c r="J35" s="203"/>
      <c r="K35" s="577">
        <f t="shared" si="0"/>
        <v>0</v>
      </c>
      <c r="L35" s="577">
        <f t="shared" si="1"/>
        <v>0</v>
      </c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</row>
    <row r="36" spans="1:26" s="475" customFormat="1" ht="15.75" customHeight="1" x14ac:dyDescent="0.2">
      <c r="A36" s="476">
        <v>5</v>
      </c>
      <c r="B36" s="644" t="s">
        <v>71</v>
      </c>
      <c r="C36" s="640"/>
      <c r="D36" s="640"/>
      <c r="E36" s="640"/>
      <c r="F36" s="640"/>
      <c r="G36" s="618"/>
      <c r="H36" s="477">
        <f>+H40</f>
        <v>17129316.656000342</v>
      </c>
      <c r="I36" s="478">
        <f>+I40</f>
        <v>6.6774755889201926E-2</v>
      </c>
      <c r="J36" s="203"/>
      <c r="K36" s="577">
        <f t="shared" si="0"/>
        <v>0</v>
      </c>
      <c r="L36" s="577">
        <f t="shared" si="1"/>
        <v>0</v>
      </c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</row>
    <row r="37" spans="1:26" s="475" customFormat="1" ht="15.75" customHeight="1" x14ac:dyDescent="0.2">
      <c r="A37" s="565" t="s">
        <v>72</v>
      </c>
      <c r="B37" s="540" t="s">
        <v>73</v>
      </c>
      <c r="C37" s="584" t="s">
        <v>25</v>
      </c>
      <c r="D37" s="182">
        <f>+Computo!K131</f>
        <v>415.91</v>
      </c>
      <c r="E37" s="534">
        <f>+'Analisis de Precios'!H473</f>
        <v>3350.1778598228707</v>
      </c>
      <c r="F37" s="541">
        <f>+'Analisis de Precios'!H479</f>
        <v>22552.084589999999</v>
      </c>
      <c r="G37" s="534">
        <f>E37+F37</f>
        <v>25902.262449822869</v>
      </c>
      <c r="H37" s="541">
        <f>D37*G37</f>
        <v>10773009.975505831</v>
      </c>
      <c r="I37" s="542">
        <f>+H37/$H$130</f>
        <v>4.1996135966950433E-2</v>
      </c>
      <c r="J37" s="203"/>
      <c r="K37" s="577">
        <f t="shared" si="0"/>
        <v>1393372.4736789302</v>
      </c>
      <c r="L37" s="577">
        <f t="shared" si="1"/>
        <v>9379637.5018268991</v>
      </c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</row>
    <row r="38" spans="1:26" s="475" customFormat="1" ht="15.75" customHeight="1" x14ac:dyDescent="0.2">
      <c r="A38" s="565" t="s">
        <v>74</v>
      </c>
      <c r="B38" s="540" t="s">
        <v>75</v>
      </c>
      <c r="C38" s="584" t="s">
        <v>25</v>
      </c>
      <c r="D38" s="182">
        <f>+Computo!K136</f>
        <v>395.55</v>
      </c>
      <c r="E38" s="534">
        <f>+'Analisis de Precios'!H493</f>
        <v>2234.3600458499577</v>
      </c>
      <c r="F38" s="541">
        <f>+'Analisis de Precios'!H498</f>
        <v>11958.839970000001</v>
      </c>
      <c r="G38" s="534">
        <f>E38+F38</f>
        <v>14193.200015849958</v>
      </c>
      <c r="H38" s="541">
        <f>D38*G38</f>
        <v>5614120.266269451</v>
      </c>
      <c r="I38" s="542">
        <f>+H38/$H$130</f>
        <v>2.1885374521431605E-2</v>
      </c>
      <c r="J38" s="203"/>
      <c r="K38" s="577">
        <f t="shared" si="0"/>
        <v>883801.11613595078</v>
      </c>
      <c r="L38" s="577">
        <f t="shared" si="1"/>
        <v>4730319.1501335008</v>
      </c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</row>
    <row r="39" spans="1:26" s="475" customFormat="1" ht="15.75" customHeight="1" x14ac:dyDescent="0.2">
      <c r="A39" s="565" t="s">
        <v>76</v>
      </c>
      <c r="B39" s="540" t="s">
        <v>77</v>
      </c>
      <c r="C39" s="584" t="s">
        <v>25</v>
      </c>
      <c r="D39" s="182">
        <f>+Computo!K141</f>
        <v>56.38</v>
      </c>
      <c r="E39" s="534">
        <f>+'Analisis de Precios'!H512</f>
        <v>2797.2748112497497</v>
      </c>
      <c r="F39" s="541">
        <f>+'Analisis de Precios'!H518</f>
        <v>10366.726859999999</v>
      </c>
      <c r="G39" s="534">
        <f>E39+F39</f>
        <v>13164.001671249749</v>
      </c>
      <c r="H39" s="541">
        <f>D39*G39</f>
        <v>742186.41422506084</v>
      </c>
      <c r="I39" s="542">
        <f>+H39/$H$130</f>
        <v>2.8932454008198912E-3</v>
      </c>
      <c r="J39" s="203"/>
      <c r="K39" s="577">
        <f t="shared" si="0"/>
        <v>157710.3538582609</v>
      </c>
      <c r="L39" s="577">
        <f t="shared" si="1"/>
        <v>584476.06036679994</v>
      </c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</row>
    <row r="40" spans="1:26" s="475" customFormat="1" ht="15.75" customHeight="1" x14ac:dyDescent="0.2">
      <c r="A40" s="543">
        <v>5</v>
      </c>
      <c r="B40" s="531"/>
      <c r="C40" s="585"/>
      <c r="D40" s="531"/>
      <c r="E40" s="532"/>
      <c r="F40" s="533"/>
      <c r="G40" s="534"/>
      <c r="H40" s="535">
        <f>SUM(H37:H39)</f>
        <v>17129316.656000342</v>
      </c>
      <c r="I40" s="536">
        <f>+H40/$H$130</f>
        <v>6.6774755889201926E-2</v>
      </c>
      <c r="J40" s="203"/>
      <c r="K40" s="577">
        <f t="shared" si="0"/>
        <v>0</v>
      </c>
      <c r="L40" s="577">
        <f t="shared" si="1"/>
        <v>0</v>
      </c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</row>
    <row r="41" spans="1:26" s="475" customFormat="1" ht="15.75" customHeight="1" x14ac:dyDescent="0.2">
      <c r="A41" s="479">
        <v>6</v>
      </c>
      <c r="B41" s="645" t="s">
        <v>78</v>
      </c>
      <c r="C41" s="640"/>
      <c r="D41" s="640"/>
      <c r="E41" s="640"/>
      <c r="F41" s="640"/>
      <c r="G41" s="618"/>
      <c r="H41" s="480">
        <f>+H47</f>
        <v>5215935.7903431999</v>
      </c>
      <c r="I41" s="481">
        <f>+I47</f>
        <v>2.0333142654112412E-2</v>
      </c>
      <c r="J41" s="203"/>
      <c r="K41" s="577">
        <f t="shared" si="0"/>
        <v>0</v>
      </c>
      <c r="L41" s="577">
        <f t="shared" si="1"/>
        <v>0</v>
      </c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</row>
    <row r="42" spans="1:26" s="475" customFormat="1" ht="15.75" customHeight="1" x14ac:dyDescent="0.2">
      <c r="A42" s="565" t="s">
        <v>79</v>
      </c>
      <c r="B42" s="540" t="s">
        <v>80</v>
      </c>
      <c r="C42" s="584" t="s">
        <v>25</v>
      </c>
      <c r="D42" s="182">
        <f>+Computo!K147</f>
        <v>87.08</v>
      </c>
      <c r="E42" s="534">
        <f>+'Analisis de Precios'!H532</f>
        <v>6265.353743222815</v>
      </c>
      <c r="F42" s="541">
        <f>+'Analisis de Precios'!H536</f>
        <v>8646.6076199999989</v>
      </c>
      <c r="G42" s="534">
        <f>E42+F42</f>
        <v>14911.961363222814</v>
      </c>
      <c r="H42" s="541">
        <f>D42*G42</f>
        <v>1298533.5955094425</v>
      </c>
      <c r="I42" s="542">
        <f t="shared" ref="I42:I47" si="8">+H42/$H$130</f>
        <v>5.0620387021508379E-3</v>
      </c>
      <c r="J42" s="203"/>
      <c r="K42" s="577">
        <f t="shared" si="0"/>
        <v>545587.00395984272</v>
      </c>
      <c r="L42" s="577">
        <f t="shared" si="1"/>
        <v>752946.59154959989</v>
      </c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</row>
    <row r="43" spans="1:26" s="475" customFormat="1" ht="15.75" customHeight="1" x14ac:dyDescent="0.2">
      <c r="A43" s="565" t="s">
        <v>81</v>
      </c>
      <c r="B43" s="540" t="s">
        <v>82</v>
      </c>
      <c r="C43" s="584" t="s">
        <v>25</v>
      </c>
      <c r="D43" s="182">
        <f>+Computo!K152</f>
        <v>107.31</v>
      </c>
      <c r="E43" s="534">
        <f>+'Analisis de Precios'!H550</f>
        <v>9106.3867639797518</v>
      </c>
      <c r="F43" s="541">
        <f>+'Analisis de Precios'!H555</f>
        <v>6473.4528599999994</v>
      </c>
      <c r="G43" s="534">
        <f>E43+F43</f>
        <v>15579.839623979751</v>
      </c>
      <c r="H43" s="541">
        <f>D43*G43</f>
        <v>1671872.590049267</v>
      </c>
      <c r="I43" s="542">
        <f t="shared" si="8"/>
        <v>6.5174160954798426E-3</v>
      </c>
      <c r="J43" s="203"/>
      <c r="K43" s="577">
        <f t="shared" si="0"/>
        <v>977206.36364266719</v>
      </c>
      <c r="L43" s="577">
        <f t="shared" si="1"/>
        <v>694666.22640659998</v>
      </c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</row>
    <row r="44" spans="1:26" s="475" customFormat="1" ht="15.75" customHeight="1" x14ac:dyDescent="0.2">
      <c r="A44" s="565" t="s">
        <v>83</v>
      </c>
      <c r="B44" s="540" t="s">
        <v>84</v>
      </c>
      <c r="C44" s="584" t="s">
        <v>25</v>
      </c>
      <c r="D44" s="182">
        <f>+Computo!K157</f>
        <v>26.12</v>
      </c>
      <c r="E44" s="534">
        <f>+'Analisis de Precios'!H569</f>
        <v>11879.955419394133</v>
      </c>
      <c r="F44" s="541">
        <f>+'Analisis de Precios'!H574</f>
        <v>7424.119584</v>
      </c>
      <c r="G44" s="534">
        <f>E44+F44</f>
        <v>19304.075003394133</v>
      </c>
      <c r="H44" s="541">
        <f>D44*G44</f>
        <v>504222.43908865476</v>
      </c>
      <c r="I44" s="542">
        <f t="shared" si="8"/>
        <v>1.9655968162751347E-3</v>
      </c>
      <c r="J44" s="203"/>
      <c r="K44" s="577">
        <f t="shared" si="0"/>
        <v>310304.43555457477</v>
      </c>
      <c r="L44" s="577">
        <f t="shared" si="1"/>
        <v>193918.00353408</v>
      </c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</row>
    <row r="45" spans="1:26" s="475" customFormat="1" ht="15.75" customHeight="1" x14ac:dyDescent="0.2">
      <c r="A45" s="565" t="s">
        <v>85</v>
      </c>
      <c r="B45" s="540" t="s">
        <v>86</v>
      </c>
      <c r="C45" s="584" t="s">
        <v>25</v>
      </c>
      <c r="D45" s="182">
        <f>+Computo!K162</f>
        <v>39.840000000000003</v>
      </c>
      <c r="E45" s="534">
        <f>+'Analisis de Precios'!H588</f>
        <v>17596.070494400617</v>
      </c>
      <c r="F45" s="541">
        <f>+'Analisis de Precios'!H595</f>
        <v>9355.6553999999996</v>
      </c>
      <c r="G45" s="534">
        <f>E45+F45</f>
        <v>26951.725894400617</v>
      </c>
      <c r="H45" s="541">
        <f>D45*G45</f>
        <v>1073756.7596329206</v>
      </c>
      <c r="I45" s="542">
        <f t="shared" si="8"/>
        <v>4.1857971890403778E-3</v>
      </c>
      <c r="J45" s="203"/>
      <c r="K45" s="577">
        <f t="shared" si="0"/>
        <v>701027.44849692064</v>
      </c>
      <c r="L45" s="577">
        <f t="shared" si="1"/>
        <v>372729.31113600003</v>
      </c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</row>
    <row r="46" spans="1:26" s="475" customFormat="1" ht="15.75" customHeight="1" x14ac:dyDescent="0.2">
      <c r="A46" s="565" t="s">
        <v>87</v>
      </c>
      <c r="B46" s="540" t="s">
        <v>88</v>
      </c>
      <c r="C46" s="584" t="s">
        <v>25</v>
      </c>
      <c r="D46" s="182">
        <f>+Computo!K167</f>
        <v>35.31</v>
      </c>
      <c r="E46" s="534">
        <f>+'Analisis de Precios'!H609</f>
        <v>10258.813112452979</v>
      </c>
      <c r="F46" s="541">
        <f>+'Analisis de Precios'!H615</f>
        <v>8646.6076199999989</v>
      </c>
      <c r="G46" s="534">
        <f>E46+F46</f>
        <v>18905.420732452978</v>
      </c>
      <c r="H46" s="541">
        <f>D46*G46</f>
        <v>667550.40606291464</v>
      </c>
      <c r="I46" s="542">
        <f t="shared" si="8"/>
        <v>2.6022938511662168E-3</v>
      </c>
      <c r="J46" s="203"/>
      <c r="K46" s="577">
        <f t="shared" si="0"/>
        <v>362238.69100071472</v>
      </c>
      <c r="L46" s="577">
        <f t="shared" si="1"/>
        <v>305311.71506219998</v>
      </c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</row>
    <row r="47" spans="1:26" s="475" customFormat="1" ht="15.75" customHeight="1" x14ac:dyDescent="0.2">
      <c r="A47" s="543">
        <v>6</v>
      </c>
      <c r="B47" s="531"/>
      <c r="C47" s="585"/>
      <c r="D47" s="531"/>
      <c r="E47" s="532"/>
      <c r="F47" s="533"/>
      <c r="G47" s="534"/>
      <c r="H47" s="535">
        <f>SUM(H42:H46)</f>
        <v>5215935.7903431999</v>
      </c>
      <c r="I47" s="536">
        <f t="shared" si="8"/>
        <v>2.0333142654112412E-2</v>
      </c>
      <c r="J47" s="203"/>
      <c r="K47" s="577">
        <f t="shared" si="0"/>
        <v>0</v>
      </c>
      <c r="L47" s="577">
        <f t="shared" si="1"/>
        <v>0</v>
      </c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</row>
    <row r="48" spans="1:26" s="475" customFormat="1" ht="15.75" customHeight="1" x14ac:dyDescent="0.2">
      <c r="A48" s="482">
        <v>7</v>
      </c>
      <c r="B48" s="646" t="s">
        <v>89</v>
      </c>
      <c r="C48" s="640"/>
      <c r="D48" s="640"/>
      <c r="E48" s="640"/>
      <c r="F48" s="640"/>
      <c r="G48" s="618"/>
      <c r="H48" s="483">
        <f>+H54</f>
        <v>8486325.4749502316</v>
      </c>
      <c r="I48" s="484">
        <f>+I54</f>
        <v>3.3082015083632302E-2</v>
      </c>
      <c r="J48" s="203"/>
      <c r="K48" s="577">
        <f t="shared" si="0"/>
        <v>0</v>
      </c>
      <c r="L48" s="577">
        <f t="shared" si="1"/>
        <v>0</v>
      </c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</row>
    <row r="49" spans="1:26" s="475" customFormat="1" ht="15.75" customHeight="1" x14ac:dyDescent="0.2">
      <c r="A49" s="565" t="s">
        <v>90</v>
      </c>
      <c r="B49" s="540" t="s">
        <v>91</v>
      </c>
      <c r="C49" s="584" t="s">
        <v>25</v>
      </c>
      <c r="D49" s="182">
        <f>+Computo!K173</f>
        <v>109.88</v>
      </c>
      <c r="E49" s="534">
        <f>+'Analisis de Precios'!H629</f>
        <v>11744.040710418842</v>
      </c>
      <c r="F49" s="541">
        <f>+'Analisis de Precios'!H634</f>
        <v>15412.881875999999</v>
      </c>
      <c r="G49" s="534">
        <f t="shared" ref="G49:G54" si="9">+E49+F49</f>
        <v>27156.922586418841</v>
      </c>
      <c r="H49" s="541">
        <f>D49*G49</f>
        <v>2984002.6537957019</v>
      </c>
      <c r="I49" s="542">
        <f t="shared" ref="I49:I54" si="10">+H49/$H$130</f>
        <v>1.1632457545242473E-2</v>
      </c>
      <c r="J49" s="203"/>
      <c r="K49" s="577">
        <f t="shared" si="0"/>
        <v>1290435.1932608222</v>
      </c>
      <c r="L49" s="577">
        <f t="shared" si="1"/>
        <v>1693567.4605348799</v>
      </c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</row>
    <row r="50" spans="1:26" s="475" customFormat="1" ht="15.75" customHeight="1" x14ac:dyDescent="0.2">
      <c r="A50" s="565" t="s">
        <v>92</v>
      </c>
      <c r="B50" s="540" t="s">
        <v>93</v>
      </c>
      <c r="C50" s="584" t="s">
        <v>25</v>
      </c>
      <c r="D50" s="182">
        <f>+Computo!K178</f>
        <v>85.84</v>
      </c>
      <c r="E50" s="534">
        <f>+'Analisis de Precios'!H648</f>
        <v>40703.062506859191</v>
      </c>
      <c r="F50" s="541">
        <f>+'Analisis de Precios'!H653</f>
        <v>20454.435749999997</v>
      </c>
      <c r="G50" s="534">
        <f t="shared" si="9"/>
        <v>61157.498256859188</v>
      </c>
      <c r="H50" s="541">
        <f>D50*G50</f>
        <v>5249759.6503687929</v>
      </c>
      <c r="I50" s="542">
        <f t="shared" si="10"/>
        <v>2.0464997300844529E-2</v>
      </c>
      <c r="J50" s="203"/>
      <c r="K50" s="577">
        <f t="shared" si="0"/>
        <v>3493950.8855887931</v>
      </c>
      <c r="L50" s="577">
        <f t="shared" si="1"/>
        <v>1755808.7647799999</v>
      </c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</row>
    <row r="51" spans="1:26" s="475" customFormat="1" ht="15.75" customHeight="1" x14ac:dyDescent="0.2">
      <c r="A51" s="565" t="s">
        <v>94</v>
      </c>
      <c r="B51" s="540" t="s">
        <v>95</v>
      </c>
      <c r="C51" s="584" t="s">
        <v>96</v>
      </c>
      <c r="D51" s="182">
        <f>+Computo!K183</f>
        <v>10.99</v>
      </c>
      <c r="E51" s="534">
        <f>+'Analisis de Precios'!H667</f>
        <v>1946.1772452746263</v>
      </c>
      <c r="F51" s="541">
        <f>+'Analisis de Precios'!H672</f>
        <v>2376.6668099999997</v>
      </c>
      <c r="G51" s="534">
        <f t="shared" si="9"/>
        <v>4322.844055274626</v>
      </c>
      <c r="H51" s="541">
        <f>D51*G51</f>
        <v>47508.056167468138</v>
      </c>
      <c r="I51" s="542">
        <f t="shared" si="10"/>
        <v>1.8519938168356058E-4</v>
      </c>
      <c r="J51" s="203"/>
      <c r="K51" s="577">
        <f t="shared" si="0"/>
        <v>21388.487925568144</v>
      </c>
      <c r="L51" s="577">
        <f t="shared" si="1"/>
        <v>26119.568241899997</v>
      </c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</row>
    <row r="52" spans="1:26" s="558" customFormat="1" ht="15.75" customHeight="1" x14ac:dyDescent="0.2">
      <c r="A52" s="566" t="s">
        <v>451</v>
      </c>
      <c r="B52" s="553" t="s">
        <v>97</v>
      </c>
      <c r="C52" s="586" t="s">
        <v>96</v>
      </c>
      <c r="D52" s="554">
        <f>+Computo!K188</f>
        <v>8.5299999999999994</v>
      </c>
      <c r="E52" s="555">
        <f>+'Analisis de Precios'!H687</f>
        <v>4825.6655511934068</v>
      </c>
      <c r="F52" s="556">
        <f>+'Analisis de Precios'!H692</f>
        <v>2376.6668099999997</v>
      </c>
      <c r="G52" s="555">
        <f t="shared" si="9"/>
        <v>7202.3323611934065</v>
      </c>
      <c r="H52" s="556">
        <f>D52*G52</f>
        <v>61435.895040979754</v>
      </c>
      <c r="I52" s="542">
        <f t="shared" si="10"/>
        <v>2.3949390256376685E-4</v>
      </c>
      <c r="J52" s="557"/>
      <c r="K52" s="577">
        <f t="shared" si="0"/>
        <v>41162.92715167976</v>
      </c>
      <c r="L52" s="577">
        <f t="shared" si="1"/>
        <v>20272.967889299995</v>
      </c>
      <c r="M52" s="557"/>
      <c r="N52" s="557"/>
      <c r="O52" s="557"/>
      <c r="P52" s="557"/>
      <c r="Q52" s="557"/>
      <c r="R52" s="557"/>
      <c r="S52" s="557"/>
      <c r="T52" s="557"/>
      <c r="U52" s="557"/>
      <c r="V52" s="557"/>
      <c r="W52" s="557"/>
      <c r="X52" s="557"/>
      <c r="Y52" s="557"/>
      <c r="Z52" s="557"/>
    </row>
    <row r="53" spans="1:26" s="559" customFormat="1" ht="15.75" customHeight="1" x14ac:dyDescent="0.2">
      <c r="A53" s="565" t="s">
        <v>539</v>
      </c>
      <c r="B53" s="553" t="s">
        <v>452</v>
      </c>
      <c r="C53" s="584" t="s">
        <v>25</v>
      </c>
      <c r="D53" s="554">
        <f>+Computo!K193</f>
        <v>5.1100000000000003</v>
      </c>
      <c r="E53" s="555">
        <f>+'Analisis de Precios'!H707</f>
        <v>15846.664398169942</v>
      </c>
      <c r="F53" s="556">
        <f>+'Analisis de Precios'!H712</f>
        <v>12258.858023999999</v>
      </c>
      <c r="G53" s="555">
        <f>+E53+F53</f>
        <v>28105.522422169939</v>
      </c>
      <c r="H53" s="556">
        <f>D53*G53</f>
        <v>143619.2195772884</v>
      </c>
      <c r="I53" s="542">
        <f t="shared" si="10"/>
        <v>5.5986695329797236E-4</v>
      </c>
      <c r="J53" s="268"/>
      <c r="K53" s="577">
        <f t="shared" si="0"/>
        <v>80976.455074648402</v>
      </c>
      <c r="L53" s="577">
        <f t="shared" si="1"/>
        <v>62642.764502639999</v>
      </c>
      <c r="M53" s="268"/>
      <c r="N53" s="268"/>
      <c r="O53" s="268"/>
      <c r="P53" s="268"/>
      <c r="Q53" s="268"/>
      <c r="R53" s="268"/>
      <c r="S53" s="268"/>
      <c r="T53" s="268"/>
      <c r="U53" s="268"/>
      <c r="V53" s="268"/>
      <c r="W53" s="268"/>
      <c r="X53" s="268"/>
      <c r="Y53" s="268"/>
      <c r="Z53" s="268"/>
    </row>
    <row r="54" spans="1:26" s="475" customFormat="1" ht="15.75" customHeight="1" x14ac:dyDescent="0.2">
      <c r="A54" s="543">
        <v>7</v>
      </c>
      <c r="B54" s="531"/>
      <c r="C54" s="585"/>
      <c r="D54" s="531"/>
      <c r="E54" s="532"/>
      <c r="F54" s="533"/>
      <c r="G54" s="534">
        <f t="shared" si="9"/>
        <v>0</v>
      </c>
      <c r="H54" s="535">
        <f>SUM(H49:H53)</f>
        <v>8486325.4749502316</v>
      </c>
      <c r="I54" s="536">
        <f t="shared" si="10"/>
        <v>3.3082015083632302E-2</v>
      </c>
      <c r="J54" s="203"/>
      <c r="K54" s="577">
        <f t="shared" si="0"/>
        <v>0</v>
      </c>
      <c r="L54" s="577">
        <f t="shared" si="1"/>
        <v>0</v>
      </c>
      <c r="M54" s="203"/>
      <c r="N54" s="203"/>
      <c r="O54" s="203"/>
      <c r="P54" s="203"/>
      <c r="Q54" s="203"/>
      <c r="R54" s="203"/>
      <c r="S54" s="203"/>
      <c r="T54" s="203"/>
      <c r="U54" s="203"/>
      <c r="V54" s="203"/>
      <c r="W54" s="203"/>
      <c r="X54" s="203"/>
      <c r="Y54" s="203"/>
      <c r="Z54" s="203"/>
    </row>
    <row r="55" spans="1:26" s="475" customFormat="1" ht="15.75" customHeight="1" x14ac:dyDescent="0.2">
      <c r="A55" s="485">
        <v>8</v>
      </c>
      <c r="B55" s="647" t="s">
        <v>98</v>
      </c>
      <c r="C55" s="640"/>
      <c r="D55" s="640"/>
      <c r="E55" s="640"/>
      <c r="F55" s="640"/>
      <c r="G55" s="618"/>
      <c r="H55" s="486">
        <f>+H61</f>
        <v>3799378.0757111507</v>
      </c>
      <c r="I55" s="487">
        <f>+I61</f>
        <v>1.4811013692570551E-2</v>
      </c>
      <c r="J55" s="203"/>
      <c r="K55" s="577">
        <f t="shared" si="0"/>
        <v>0</v>
      </c>
      <c r="L55" s="577">
        <f t="shared" si="1"/>
        <v>0</v>
      </c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3"/>
    </row>
    <row r="56" spans="1:26" s="475" customFormat="1" ht="15.75" customHeight="1" x14ac:dyDescent="0.2">
      <c r="A56" s="565" t="s">
        <v>99</v>
      </c>
      <c r="B56" s="540" t="s">
        <v>100</v>
      </c>
      <c r="C56" s="584" t="s">
        <v>25</v>
      </c>
      <c r="D56" s="182">
        <f>+Computo!K199</f>
        <v>32.75</v>
      </c>
      <c r="E56" s="534">
        <f>+'Analisis de Precios'!H726</f>
        <v>15836.823268911505</v>
      </c>
      <c r="F56" s="541">
        <f>+'Analisis de Precios'!H731</f>
        <v>20747.257145999996</v>
      </c>
      <c r="G56" s="534">
        <f>E56+F56</f>
        <v>36584.080414911499</v>
      </c>
      <c r="H56" s="541">
        <f>D56*G56</f>
        <v>1198128.6335883515</v>
      </c>
      <c r="I56" s="542">
        <f t="shared" ref="I56:I61" si="11">+H56/$H$130</f>
        <v>4.6706327309151497E-3</v>
      </c>
      <c r="J56" s="203"/>
      <c r="K56" s="577">
        <f t="shared" si="0"/>
        <v>518655.96205685177</v>
      </c>
      <c r="L56" s="577">
        <f t="shared" si="1"/>
        <v>679472.67153149983</v>
      </c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  <c r="X56" s="203"/>
      <c r="Y56" s="203"/>
      <c r="Z56" s="203"/>
    </row>
    <row r="57" spans="1:26" s="475" customFormat="1" ht="15.75" customHeight="1" x14ac:dyDescent="0.2">
      <c r="A57" s="565" t="s">
        <v>101</v>
      </c>
      <c r="B57" s="540" t="s">
        <v>102</v>
      </c>
      <c r="C57" s="584" t="s">
        <v>25</v>
      </c>
      <c r="D57" s="182">
        <f>+Computo!K204</f>
        <v>11.29</v>
      </c>
      <c r="E57" s="534">
        <f>+'Analisis de Precios'!H745</f>
        <v>40703.062506859191</v>
      </c>
      <c r="F57" s="541">
        <f>+'Analisis de Precios'!H750</f>
        <v>20454.435749999997</v>
      </c>
      <c r="G57" s="534">
        <f>E57+F57</f>
        <v>61157.498256859188</v>
      </c>
      <c r="H57" s="541">
        <f>D57*G57</f>
        <v>690468.15531994018</v>
      </c>
      <c r="I57" s="542">
        <f t="shared" si="11"/>
        <v>2.691633498678177E-3</v>
      </c>
      <c r="J57" s="203"/>
      <c r="K57" s="577">
        <f t="shared" si="0"/>
        <v>459537.57570244023</v>
      </c>
      <c r="L57" s="577">
        <f t="shared" si="1"/>
        <v>230930.57961749996</v>
      </c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3"/>
      <c r="Z57" s="203"/>
    </row>
    <row r="58" spans="1:26" s="475" customFormat="1" ht="15.75" customHeight="1" x14ac:dyDescent="0.2">
      <c r="A58" s="565" t="s">
        <v>103</v>
      </c>
      <c r="B58" s="540" t="s">
        <v>104</v>
      </c>
      <c r="C58" s="584" t="s">
        <v>96</v>
      </c>
      <c r="D58" s="182">
        <f>+Computo!K209</f>
        <v>32.85</v>
      </c>
      <c r="E58" s="534">
        <f>+'Analisis de Precios'!H764</f>
        <v>7876.0691965050428</v>
      </c>
      <c r="F58" s="541">
        <f>+'Analisis de Precios'!H769</f>
        <v>3893.2739999999999</v>
      </c>
      <c r="G58" s="534">
        <f>E58+F58</f>
        <v>11769.343196505042</v>
      </c>
      <c r="H58" s="541">
        <f>D58*G58</f>
        <v>386622.92400519067</v>
      </c>
      <c r="I58" s="542">
        <f t="shared" si="11"/>
        <v>1.5071617794264192E-3</v>
      </c>
      <c r="J58" s="203"/>
      <c r="K58" s="577">
        <f t="shared" si="0"/>
        <v>258728.87310519067</v>
      </c>
      <c r="L58" s="577">
        <f t="shared" si="1"/>
        <v>127894.0509</v>
      </c>
      <c r="M58" s="203"/>
      <c r="N58" s="203"/>
      <c r="O58" s="203"/>
      <c r="P58" s="203"/>
      <c r="Q58" s="203"/>
      <c r="R58" s="203"/>
      <c r="S58" s="203"/>
      <c r="T58" s="203"/>
      <c r="U58" s="203"/>
      <c r="V58" s="203"/>
      <c r="W58" s="203"/>
      <c r="X58" s="203"/>
      <c r="Y58" s="203"/>
      <c r="Z58" s="203"/>
    </row>
    <row r="59" spans="1:26" s="475" customFormat="1" ht="15.75" customHeight="1" x14ac:dyDescent="0.2">
      <c r="A59" s="565" t="s">
        <v>540</v>
      </c>
      <c r="B59" s="540" t="s">
        <v>456</v>
      </c>
      <c r="C59" s="584" t="s">
        <v>25</v>
      </c>
      <c r="D59" s="182">
        <f>+Computo!K214</f>
        <v>25.16</v>
      </c>
      <c r="E59" s="534">
        <f>+'Analisis de Precios'!H783</f>
        <v>33905.52031949802</v>
      </c>
      <c r="F59" s="541">
        <f>+'Analisis de Precios'!H787</f>
        <v>22532.382264</v>
      </c>
      <c r="G59" s="534">
        <f>E59+F59</f>
        <v>56437.90258349802</v>
      </c>
      <c r="H59" s="541">
        <f>D59*G59</f>
        <v>1419977.6290008102</v>
      </c>
      <c r="I59" s="542">
        <f t="shared" si="11"/>
        <v>5.5354607220389138E-3</v>
      </c>
      <c r="J59" s="203"/>
      <c r="K59" s="577">
        <f t="shared" si="0"/>
        <v>853062.89123857021</v>
      </c>
      <c r="L59" s="577">
        <f t="shared" si="1"/>
        <v>566914.73776223999</v>
      </c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  <c r="Z59" s="203"/>
    </row>
    <row r="60" spans="1:26" s="475" customFormat="1" ht="15.75" customHeight="1" x14ac:dyDescent="0.2">
      <c r="A60" s="565" t="s">
        <v>541</v>
      </c>
      <c r="B60" s="540" t="s">
        <v>457</v>
      </c>
      <c r="C60" s="584" t="s">
        <v>25</v>
      </c>
      <c r="D60" s="182">
        <f>+Computo!K219</f>
        <v>4.3499999999999996</v>
      </c>
      <c r="E60" s="534">
        <f>+'Analisis de Precios'!H801</f>
        <v>2281.8724742892414</v>
      </c>
      <c r="F60" s="541">
        <f>+'Analisis de Precios'!H807</f>
        <v>21667.721502</v>
      </c>
      <c r="G60" s="534">
        <f>E60+F60</f>
        <v>23949.593976289241</v>
      </c>
      <c r="H60" s="541">
        <f>D60*G60</f>
        <v>104180.73379685819</v>
      </c>
      <c r="I60" s="542">
        <f t="shared" si="11"/>
        <v>4.0612496151189116E-4</v>
      </c>
      <c r="J60" s="203"/>
      <c r="K60" s="577">
        <f t="shared" si="0"/>
        <v>9926.1452631581997</v>
      </c>
      <c r="L60" s="577">
        <f t="shared" si="1"/>
        <v>94254.588533699993</v>
      </c>
      <c r="M60" s="203"/>
      <c r="N60" s="203"/>
      <c r="O60" s="203"/>
      <c r="P60" s="203"/>
      <c r="Q60" s="203"/>
      <c r="R60" s="203"/>
      <c r="S60" s="203"/>
      <c r="T60" s="203"/>
      <c r="U60" s="203"/>
      <c r="V60" s="203"/>
      <c r="W60" s="203"/>
      <c r="X60" s="203"/>
      <c r="Y60" s="203"/>
      <c r="Z60" s="203"/>
    </row>
    <row r="61" spans="1:26" s="475" customFormat="1" ht="15.75" customHeight="1" x14ac:dyDescent="0.2">
      <c r="A61" s="543">
        <v>8</v>
      </c>
      <c r="B61" s="531"/>
      <c r="C61" s="585"/>
      <c r="D61" s="531"/>
      <c r="E61" s="532"/>
      <c r="F61" s="533"/>
      <c r="G61" s="534"/>
      <c r="H61" s="535">
        <f>SUM(H56:H60)</f>
        <v>3799378.0757111507</v>
      </c>
      <c r="I61" s="536">
        <f t="shared" si="11"/>
        <v>1.4811013692570551E-2</v>
      </c>
      <c r="J61" s="203"/>
      <c r="K61" s="577">
        <f t="shared" si="0"/>
        <v>0</v>
      </c>
      <c r="L61" s="577">
        <f t="shared" si="1"/>
        <v>0</v>
      </c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  <c r="X61" s="203"/>
      <c r="Y61" s="203"/>
      <c r="Z61" s="203"/>
    </row>
    <row r="62" spans="1:26" s="475" customFormat="1" ht="15.75" customHeight="1" x14ac:dyDescent="0.2">
      <c r="A62" s="488">
        <v>9</v>
      </c>
      <c r="B62" s="648" t="s">
        <v>105</v>
      </c>
      <c r="C62" s="640"/>
      <c r="D62" s="640"/>
      <c r="E62" s="640"/>
      <c r="F62" s="640"/>
      <c r="G62" s="618"/>
      <c r="H62" s="489">
        <f>+H66</f>
        <v>3407850.9894126561</v>
      </c>
      <c r="I62" s="490">
        <f>+I66</f>
        <v>1.328473414875499E-2</v>
      </c>
      <c r="J62" s="203"/>
      <c r="K62" s="577">
        <f t="shared" si="0"/>
        <v>0</v>
      </c>
      <c r="L62" s="577">
        <f t="shared" si="1"/>
        <v>0</v>
      </c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</row>
    <row r="63" spans="1:26" s="475" customFormat="1" ht="15.75" customHeight="1" x14ac:dyDescent="0.2">
      <c r="A63" s="565" t="s">
        <v>106</v>
      </c>
      <c r="B63" s="540" t="s">
        <v>107</v>
      </c>
      <c r="C63" s="584" t="s">
        <v>25</v>
      </c>
      <c r="D63" s="182">
        <f>+Computo!K225</f>
        <v>2.34</v>
      </c>
      <c r="E63" s="534">
        <f>+'Analisis de Precios'!H821</f>
        <v>668329.3156209829</v>
      </c>
      <c r="F63" s="541">
        <f>+'Analisis de Precios'!H826</f>
        <v>28066.966199999999</v>
      </c>
      <c r="G63" s="534">
        <f>E63+F63</f>
        <v>696396.28182098293</v>
      </c>
      <c r="H63" s="541">
        <f>D63*G63</f>
        <v>1629567.2994611</v>
      </c>
      <c r="I63" s="542">
        <f>+H63/$H$130</f>
        <v>6.3524985153697779E-3</v>
      </c>
      <c r="J63" s="203"/>
      <c r="K63" s="577">
        <f t="shared" si="0"/>
        <v>1563890.5985530999</v>
      </c>
      <c r="L63" s="577">
        <f t="shared" si="1"/>
        <v>65676.700907999999</v>
      </c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</row>
    <row r="64" spans="1:26" s="475" customFormat="1" ht="15.75" customHeight="1" x14ac:dyDescent="0.2">
      <c r="A64" s="565" t="s">
        <v>108</v>
      </c>
      <c r="B64" s="540" t="s">
        <v>109</v>
      </c>
      <c r="C64" s="584" t="s">
        <v>25</v>
      </c>
      <c r="D64" s="182">
        <f>+Computo!K230</f>
        <v>1.1000000000000001</v>
      </c>
      <c r="E64" s="534">
        <f>+'Analisis de Precios'!H840</f>
        <v>740751.13554332417</v>
      </c>
      <c r="F64" s="541">
        <f>+'Analisis de Precios'!H845</f>
        <v>28066.966199999999</v>
      </c>
      <c r="G64" s="534">
        <f>E64+F64</f>
        <v>768818.10174332419</v>
      </c>
      <c r="H64" s="541">
        <f>D64*G64</f>
        <v>845699.91191765666</v>
      </c>
      <c r="I64" s="542">
        <f>+H64/$H$130</f>
        <v>3.2967692937148985E-3</v>
      </c>
      <c r="J64" s="203"/>
      <c r="K64" s="577">
        <f t="shared" si="0"/>
        <v>814826.24909765669</v>
      </c>
      <c r="L64" s="577">
        <f t="shared" si="1"/>
        <v>30873.662820000001</v>
      </c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03"/>
      <c r="Z64" s="203"/>
    </row>
    <row r="65" spans="1:26" s="475" customFormat="1" ht="15.75" customHeight="1" x14ac:dyDescent="0.2">
      <c r="A65" s="565" t="s">
        <v>110</v>
      </c>
      <c r="B65" s="540" t="s">
        <v>111</v>
      </c>
      <c r="C65" s="584" t="s">
        <v>25</v>
      </c>
      <c r="D65" s="182">
        <f>+Computo!K235</f>
        <v>2.16</v>
      </c>
      <c r="E65" s="534">
        <f>+'Analisis de Precios'!H859</f>
        <v>403684.78288976796</v>
      </c>
      <c r="F65" s="541">
        <f>+'Analisis de Precios'!H864</f>
        <v>28066.966199999999</v>
      </c>
      <c r="G65" s="534">
        <f>E65+F65</f>
        <v>431751.74908976798</v>
      </c>
      <c r="H65" s="541">
        <f>D65*G65</f>
        <v>932583.77803389891</v>
      </c>
      <c r="I65" s="542">
        <f>+H65/$H$130</f>
        <v>3.6354663396703122E-3</v>
      </c>
      <c r="J65" s="203"/>
      <c r="K65" s="577">
        <f t="shared" si="0"/>
        <v>871959.13104189886</v>
      </c>
      <c r="L65" s="577">
        <f t="shared" si="1"/>
        <v>60624.646992000002</v>
      </c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  <c r="Z65" s="203"/>
    </row>
    <row r="66" spans="1:26" s="475" customFormat="1" ht="15.75" customHeight="1" x14ac:dyDescent="0.2">
      <c r="A66" s="543">
        <v>9</v>
      </c>
      <c r="B66" s="531"/>
      <c r="C66" s="585"/>
      <c r="D66" s="531"/>
      <c r="E66" s="532"/>
      <c r="F66" s="533"/>
      <c r="G66" s="534"/>
      <c r="H66" s="535">
        <f>SUM(H63:H65)</f>
        <v>3407850.9894126561</v>
      </c>
      <c r="I66" s="536">
        <f>+H66/$H$130</f>
        <v>1.328473414875499E-2</v>
      </c>
      <c r="J66" s="203"/>
      <c r="K66" s="577">
        <f t="shared" si="0"/>
        <v>0</v>
      </c>
      <c r="L66" s="577">
        <f t="shared" si="1"/>
        <v>0</v>
      </c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203"/>
    </row>
    <row r="67" spans="1:26" s="475" customFormat="1" ht="15.75" customHeight="1" x14ac:dyDescent="0.2">
      <c r="A67" s="491">
        <v>10</v>
      </c>
      <c r="B67" s="649" t="s">
        <v>112</v>
      </c>
      <c r="C67" s="640"/>
      <c r="D67" s="640"/>
      <c r="E67" s="640"/>
      <c r="F67" s="640"/>
      <c r="G67" s="618"/>
      <c r="H67" s="492">
        <f>+H70</f>
        <v>6562527.6697216686</v>
      </c>
      <c r="I67" s="493">
        <f>+I70</f>
        <v>2.5582525675844382E-2</v>
      </c>
      <c r="J67" s="203"/>
      <c r="K67" s="577">
        <f t="shared" si="0"/>
        <v>0</v>
      </c>
      <c r="L67" s="577">
        <f t="shared" si="1"/>
        <v>0</v>
      </c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  <c r="Y67" s="203"/>
      <c r="Z67" s="203"/>
    </row>
    <row r="68" spans="1:26" s="475" customFormat="1" ht="15.75" customHeight="1" x14ac:dyDescent="0.2">
      <c r="A68" s="565" t="s">
        <v>113</v>
      </c>
      <c r="B68" s="540" t="s">
        <v>114</v>
      </c>
      <c r="C68" s="584" t="s">
        <v>25</v>
      </c>
      <c r="D68" s="182">
        <f>+Computo!K241</f>
        <v>87.08</v>
      </c>
      <c r="E68" s="534">
        <f>+'Analisis de Precios'!H878</f>
        <v>6075.1435849608333</v>
      </c>
      <c r="F68" s="541">
        <f>+'Analisis de Precios'!H883</f>
        <v>13774.167456000001</v>
      </c>
      <c r="G68" s="534">
        <f>E68+F68</f>
        <v>19849.311040960834</v>
      </c>
      <c r="H68" s="541">
        <f>D68*G68</f>
        <v>1728478.0054468694</v>
      </c>
      <c r="I68" s="542">
        <f>+H68/$H$130</f>
        <v>6.7380794687532716E-3</v>
      </c>
      <c r="J68" s="203"/>
      <c r="K68" s="577">
        <f t="shared" si="0"/>
        <v>529023.5033783894</v>
      </c>
      <c r="L68" s="577">
        <f t="shared" si="1"/>
        <v>1199454.50206848</v>
      </c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203"/>
      <c r="X68" s="203"/>
      <c r="Y68" s="203"/>
      <c r="Z68" s="203"/>
    </row>
    <row r="69" spans="1:26" s="475" customFormat="1" ht="15.75" customHeight="1" x14ac:dyDescent="0.2">
      <c r="A69" s="565" t="s">
        <v>115</v>
      </c>
      <c r="B69" s="540" t="s">
        <v>116</v>
      </c>
      <c r="C69" s="584" t="s">
        <v>25</v>
      </c>
      <c r="D69" s="182">
        <f>+Computo!K246</f>
        <v>134.87</v>
      </c>
      <c r="E69" s="534">
        <f>+'Analisis de Precios'!H897</f>
        <v>19455.145888787716</v>
      </c>
      <c r="F69" s="541">
        <f>+'Analisis de Precios'!H907</f>
        <v>16387.144199999999</v>
      </c>
      <c r="G69" s="534">
        <f>E69+F69</f>
        <v>35842.290088787719</v>
      </c>
      <c r="H69" s="541">
        <f>D69*G69</f>
        <v>4834049.6642747996</v>
      </c>
      <c r="I69" s="542">
        <f>+H69/$H$130</f>
        <v>1.8844446207091116E-2</v>
      </c>
      <c r="J69" s="203"/>
      <c r="K69" s="577">
        <f t="shared" si="0"/>
        <v>2623915.5260207993</v>
      </c>
      <c r="L69" s="577">
        <f t="shared" si="1"/>
        <v>2210134.1382539999</v>
      </c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203"/>
    </row>
    <row r="70" spans="1:26" s="475" customFormat="1" ht="15.75" customHeight="1" x14ac:dyDescent="0.2">
      <c r="A70" s="543">
        <v>10</v>
      </c>
      <c r="B70" s="531"/>
      <c r="C70" s="585"/>
      <c r="D70" s="531"/>
      <c r="E70" s="532"/>
      <c r="F70" s="533"/>
      <c r="G70" s="534"/>
      <c r="H70" s="535">
        <f>SUM(H68:H69)</f>
        <v>6562527.6697216686</v>
      </c>
      <c r="I70" s="536">
        <f>+H70/$H$130</f>
        <v>2.5582525675844382E-2</v>
      </c>
      <c r="J70" s="203"/>
      <c r="K70" s="577">
        <f t="shared" si="0"/>
        <v>0</v>
      </c>
      <c r="L70" s="577">
        <f t="shared" si="1"/>
        <v>0</v>
      </c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  <c r="X70" s="203"/>
      <c r="Y70" s="203"/>
      <c r="Z70" s="203"/>
    </row>
    <row r="71" spans="1:26" s="475" customFormat="1" ht="15.75" customHeight="1" x14ac:dyDescent="0.2">
      <c r="A71" s="494">
        <v>11</v>
      </c>
      <c r="B71" s="650" t="s">
        <v>117</v>
      </c>
      <c r="C71" s="640"/>
      <c r="D71" s="640"/>
      <c r="E71" s="640"/>
      <c r="F71" s="640"/>
      <c r="G71" s="618"/>
      <c r="H71" s="495">
        <f>+H73</f>
        <v>36316560.469318219</v>
      </c>
      <c r="I71" s="496">
        <f>+I73</f>
        <v>0.14157187404348001</v>
      </c>
      <c r="J71" s="203"/>
      <c r="K71" s="577">
        <f t="shared" ref="K71:K127" si="12">D71*E71</f>
        <v>0</v>
      </c>
      <c r="L71" s="577">
        <f t="shared" ref="L71:L127" si="13">D71*F71</f>
        <v>0</v>
      </c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203"/>
      <c r="X71" s="203"/>
      <c r="Y71" s="203"/>
      <c r="Z71" s="203"/>
    </row>
    <row r="72" spans="1:26" s="475" customFormat="1" ht="15.75" customHeight="1" x14ac:dyDescent="0.2">
      <c r="A72" s="565" t="s">
        <v>118</v>
      </c>
      <c r="B72" s="540" t="s">
        <v>467</v>
      </c>
      <c r="C72" s="584" t="s">
        <v>28</v>
      </c>
      <c r="D72" s="182">
        <f>+Computo!K253</f>
        <v>1</v>
      </c>
      <c r="E72" s="534">
        <f>+'Analisis de Precios'!H921</f>
        <v>36054602.118118219</v>
      </c>
      <c r="F72" s="541">
        <f>+'Analisis de Precios'!H944</f>
        <v>261958.35119999998</v>
      </c>
      <c r="G72" s="534">
        <f>E72+F72</f>
        <v>36316560.469318219</v>
      </c>
      <c r="H72" s="541">
        <f>D72*G72</f>
        <v>36316560.469318219</v>
      </c>
      <c r="I72" s="560">
        <f>+H72/$H$130</f>
        <v>0.14157187404348001</v>
      </c>
      <c r="J72" s="203"/>
      <c r="K72" s="577">
        <f t="shared" si="12"/>
        <v>36054602.118118219</v>
      </c>
      <c r="L72" s="577">
        <f t="shared" si="13"/>
        <v>261958.35119999998</v>
      </c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  <c r="X72" s="203"/>
      <c r="Y72" s="203"/>
      <c r="Z72" s="203"/>
    </row>
    <row r="73" spans="1:26" s="475" customFormat="1" ht="15.75" customHeight="1" x14ac:dyDescent="0.2">
      <c r="A73" s="543">
        <v>11</v>
      </c>
      <c r="B73" s="531"/>
      <c r="C73" s="585"/>
      <c r="D73" s="531"/>
      <c r="E73" s="532"/>
      <c r="F73" s="533"/>
      <c r="G73" s="534"/>
      <c r="H73" s="535">
        <f>SUM(H72)</f>
        <v>36316560.469318219</v>
      </c>
      <c r="I73" s="536">
        <f>+H73/$H$130</f>
        <v>0.14157187404348001</v>
      </c>
      <c r="J73" s="203"/>
      <c r="K73" s="577">
        <f t="shared" si="12"/>
        <v>0</v>
      </c>
      <c r="L73" s="577">
        <f t="shared" si="13"/>
        <v>0</v>
      </c>
      <c r="M73" s="203"/>
      <c r="N73" s="203"/>
      <c r="O73" s="203"/>
      <c r="P73" s="203"/>
      <c r="Q73" s="203"/>
      <c r="R73" s="203"/>
      <c r="S73" s="203"/>
      <c r="T73" s="203"/>
      <c r="U73" s="203"/>
      <c r="V73" s="203"/>
      <c r="W73" s="203"/>
      <c r="X73" s="203"/>
      <c r="Y73" s="203"/>
      <c r="Z73" s="203"/>
    </row>
    <row r="74" spans="1:26" s="475" customFormat="1" ht="15.75" customHeight="1" x14ac:dyDescent="0.2">
      <c r="A74" s="580">
        <v>12</v>
      </c>
      <c r="B74" s="653" t="s">
        <v>542</v>
      </c>
      <c r="C74" s="654"/>
      <c r="D74" s="654"/>
      <c r="E74" s="654"/>
      <c r="F74" s="654"/>
      <c r="G74" s="655"/>
      <c r="H74" s="581">
        <f>+H76</f>
        <v>14631176.392330006</v>
      </c>
      <c r="I74" s="582">
        <f>+I76</f>
        <v>5.7036322673587381E-2</v>
      </c>
      <c r="J74" s="203"/>
      <c r="K74" s="577">
        <f t="shared" si="12"/>
        <v>0</v>
      </c>
      <c r="L74" s="577">
        <f t="shared" si="13"/>
        <v>0</v>
      </c>
      <c r="M74" s="203"/>
      <c r="N74" s="203"/>
      <c r="O74" s="203"/>
      <c r="P74" s="203"/>
      <c r="Q74" s="203"/>
      <c r="R74" s="203"/>
      <c r="S74" s="203"/>
      <c r="T74" s="203"/>
      <c r="U74" s="203"/>
      <c r="V74" s="203"/>
      <c r="W74" s="203"/>
      <c r="X74" s="203"/>
      <c r="Y74" s="203"/>
      <c r="Z74" s="203"/>
    </row>
    <row r="75" spans="1:26" s="475" customFormat="1" ht="15.75" customHeight="1" x14ac:dyDescent="0.2">
      <c r="A75" s="565" t="s">
        <v>120</v>
      </c>
      <c r="B75" s="540" t="s">
        <v>543</v>
      </c>
      <c r="C75" s="584" t="s">
        <v>28</v>
      </c>
      <c r="D75" s="182">
        <f>+Computo!K259</f>
        <v>1</v>
      </c>
      <c r="E75" s="534">
        <f>+'Analisis de Precios'!H958</f>
        <v>14576805.523162005</v>
      </c>
      <c r="F75" s="541">
        <f>+'Analisis de Precios'!H965</f>
        <v>54370.869168000005</v>
      </c>
      <c r="G75" s="534">
        <f>+E75+F75</f>
        <v>14631176.392330006</v>
      </c>
      <c r="H75" s="541">
        <f>+G75*D75</f>
        <v>14631176.392330006</v>
      </c>
      <c r="I75" s="560">
        <f>+H75/H130</f>
        <v>5.7036322673587381E-2</v>
      </c>
      <c r="J75" s="203"/>
      <c r="K75" s="577">
        <f t="shared" si="12"/>
        <v>14576805.523162005</v>
      </c>
      <c r="L75" s="577">
        <f t="shared" si="13"/>
        <v>54370.869168000005</v>
      </c>
      <c r="M75" s="203"/>
      <c r="N75" s="203"/>
      <c r="O75" s="203"/>
      <c r="P75" s="203"/>
      <c r="Q75" s="203"/>
      <c r="R75" s="203"/>
      <c r="S75" s="203"/>
      <c r="T75" s="203"/>
      <c r="U75" s="203"/>
      <c r="V75" s="203"/>
      <c r="W75" s="203"/>
      <c r="X75" s="203"/>
      <c r="Y75" s="203"/>
      <c r="Z75" s="203"/>
    </row>
    <row r="76" spans="1:26" s="475" customFormat="1" ht="15.75" customHeight="1" x14ac:dyDescent="0.2">
      <c r="A76" s="543">
        <v>12</v>
      </c>
      <c r="B76" s="531"/>
      <c r="C76" s="585"/>
      <c r="D76" s="531"/>
      <c r="E76" s="532"/>
      <c r="F76" s="533"/>
      <c r="G76" s="534"/>
      <c r="H76" s="535">
        <f>SUM(H75)</f>
        <v>14631176.392330006</v>
      </c>
      <c r="I76" s="536">
        <f>+H76/H130</f>
        <v>5.7036322673587381E-2</v>
      </c>
      <c r="J76" s="203"/>
      <c r="K76" s="577">
        <f t="shared" si="12"/>
        <v>0</v>
      </c>
      <c r="L76" s="577">
        <f t="shared" si="13"/>
        <v>0</v>
      </c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03"/>
      <c r="X76" s="203"/>
      <c r="Y76" s="203"/>
      <c r="Z76" s="203"/>
    </row>
    <row r="77" spans="1:26" s="475" customFormat="1" ht="15.75" customHeight="1" x14ac:dyDescent="0.2">
      <c r="A77" s="497">
        <v>13</v>
      </c>
      <c r="B77" s="651" t="s">
        <v>119</v>
      </c>
      <c r="C77" s="640"/>
      <c r="D77" s="640"/>
      <c r="E77" s="640"/>
      <c r="F77" s="640"/>
      <c r="G77" s="652"/>
      <c r="H77" s="498">
        <f>+H85</f>
        <v>14879271.686460387</v>
      </c>
      <c r="I77" s="499">
        <f>+I85</f>
        <v>5.8003465907349297E-2</v>
      </c>
      <c r="J77" s="203"/>
      <c r="K77" s="577">
        <f t="shared" si="12"/>
        <v>0</v>
      </c>
      <c r="L77" s="577">
        <f t="shared" si="13"/>
        <v>0</v>
      </c>
      <c r="M77" s="203"/>
      <c r="N77" s="203"/>
      <c r="O77" s="203"/>
      <c r="P77" s="203"/>
      <c r="Q77" s="203"/>
      <c r="R77" s="203"/>
      <c r="S77" s="203"/>
      <c r="T77" s="203"/>
      <c r="U77" s="203"/>
      <c r="V77" s="203"/>
      <c r="W77" s="203"/>
      <c r="X77" s="203"/>
      <c r="Y77" s="203"/>
      <c r="Z77" s="203"/>
    </row>
    <row r="78" spans="1:26" s="475" customFormat="1" ht="15.75" customHeight="1" x14ac:dyDescent="0.2">
      <c r="A78" s="565" t="s">
        <v>129</v>
      </c>
      <c r="B78" s="540" t="s">
        <v>121</v>
      </c>
      <c r="C78" s="584" t="s">
        <v>28</v>
      </c>
      <c r="D78" s="182">
        <f>+Computo!K265</f>
        <v>1</v>
      </c>
      <c r="E78" s="534">
        <f>+'Analisis de Precios'!H979</f>
        <v>206979.37724219702</v>
      </c>
      <c r="F78" s="541">
        <f>+'Analisis de Precios'!H988</f>
        <v>784954.82519999996</v>
      </c>
      <c r="G78" s="534">
        <f t="shared" ref="G78:G84" si="14">E78+F78</f>
        <v>991934.20244219701</v>
      </c>
      <c r="H78" s="541">
        <f t="shared" ref="H78:H84" si="15">D78*G78</f>
        <v>991934.20244219701</v>
      </c>
      <c r="I78" s="542">
        <f t="shared" ref="I78:I84" si="16">+H78/$H$130</f>
        <v>3.8668305079774218E-3</v>
      </c>
      <c r="J78" s="203"/>
      <c r="K78" s="577">
        <f t="shared" si="12"/>
        <v>206979.37724219702</v>
      </c>
      <c r="L78" s="577">
        <f t="shared" si="13"/>
        <v>784954.82519999996</v>
      </c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  <c r="X78" s="203"/>
      <c r="Y78" s="203"/>
      <c r="Z78" s="203"/>
    </row>
    <row r="79" spans="1:26" s="475" customFormat="1" ht="15.75" customHeight="1" x14ac:dyDescent="0.2">
      <c r="A79" s="565" t="s">
        <v>131</v>
      </c>
      <c r="B79" s="540" t="s">
        <v>122</v>
      </c>
      <c r="C79" s="584" t="s">
        <v>28</v>
      </c>
      <c r="D79" s="182">
        <f>+Computo!K270</f>
        <v>1</v>
      </c>
      <c r="E79" s="534">
        <f>+'Analisis de Precios'!H1002</f>
        <v>672640.20896232326</v>
      </c>
      <c r="F79" s="541">
        <f>+'Analisis de Precios'!H1017</f>
        <v>1181502.4787999999</v>
      </c>
      <c r="G79" s="534">
        <f t="shared" si="14"/>
        <v>1854142.6877623233</v>
      </c>
      <c r="H79" s="541">
        <f t="shared" si="15"/>
        <v>1854142.6877623233</v>
      </c>
      <c r="I79" s="542">
        <f t="shared" si="16"/>
        <v>7.2279547307981893E-3</v>
      </c>
      <c r="J79" s="203"/>
      <c r="K79" s="577">
        <f t="shared" si="12"/>
        <v>672640.20896232326</v>
      </c>
      <c r="L79" s="577">
        <f t="shared" si="13"/>
        <v>1181502.4787999999</v>
      </c>
      <c r="M79" s="203"/>
      <c r="N79" s="203"/>
      <c r="O79" s="203"/>
      <c r="P79" s="203"/>
      <c r="Q79" s="203"/>
      <c r="R79" s="203"/>
      <c r="S79" s="203"/>
      <c r="T79" s="203"/>
      <c r="U79" s="203"/>
      <c r="V79" s="203"/>
      <c r="W79" s="203"/>
      <c r="X79" s="203"/>
      <c r="Y79" s="203"/>
      <c r="Z79" s="203"/>
    </row>
    <row r="80" spans="1:26" s="475" customFormat="1" ht="15.75" customHeight="1" x14ac:dyDescent="0.2">
      <c r="A80" s="565" t="s">
        <v>133</v>
      </c>
      <c r="B80" s="540" t="s">
        <v>123</v>
      </c>
      <c r="C80" s="584" t="s">
        <v>28</v>
      </c>
      <c r="D80" s="182">
        <f>+Computo!K275</f>
        <v>1</v>
      </c>
      <c r="E80" s="534">
        <f>+'Analisis de Precios'!H1031</f>
        <v>346827.94772924832</v>
      </c>
      <c r="F80" s="541">
        <f>+'Analisis de Precios'!H1041</f>
        <v>1224706.0223999999</v>
      </c>
      <c r="G80" s="534">
        <f t="shared" si="14"/>
        <v>1571533.9701292482</v>
      </c>
      <c r="H80" s="541">
        <f t="shared" si="15"/>
        <v>1571533.9701292482</v>
      </c>
      <c r="I80" s="542">
        <f t="shared" si="16"/>
        <v>6.126268743488328E-3</v>
      </c>
      <c r="J80" s="203"/>
      <c r="K80" s="577">
        <f t="shared" si="12"/>
        <v>346827.94772924832</v>
      </c>
      <c r="L80" s="577">
        <f t="shared" si="13"/>
        <v>1224706.0223999999</v>
      </c>
      <c r="M80" s="203"/>
      <c r="N80" s="203"/>
      <c r="O80" s="203"/>
      <c r="P80" s="203"/>
      <c r="Q80" s="203"/>
      <c r="R80" s="203"/>
      <c r="S80" s="203"/>
      <c r="T80" s="203"/>
      <c r="U80" s="203"/>
      <c r="V80" s="203"/>
      <c r="W80" s="203"/>
      <c r="X80" s="203"/>
      <c r="Y80" s="203"/>
      <c r="Z80" s="203"/>
    </row>
    <row r="81" spans="1:26" s="475" customFormat="1" ht="15.75" customHeight="1" x14ac:dyDescent="0.2">
      <c r="A81" s="565" t="s">
        <v>135</v>
      </c>
      <c r="B81" s="540" t="s">
        <v>124</v>
      </c>
      <c r="C81" s="584" t="s">
        <v>28</v>
      </c>
      <c r="D81" s="182">
        <f>+Computo!K280</f>
        <v>1</v>
      </c>
      <c r="E81" s="534">
        <f>+'Analisis de Precios'!H1055</f>
        <v>3701691.3074955028</v>
      </c>
      <c r="F81" s="541">
        <f>+'Analisis de Precios'!H1065</f>
        <v>1321742.9273999999</v>
      </c>
      <c r="G81" s="534">
        <f t="shared" si="14"/>
        <v>5023434.2348955031</v>
      </c>
      <c r="H81" s="541">
        <f t="shared" si="15"/>
        <v>5023434.2348955031</v>
      </c>
      <c r="I81" s="542">
        <f t="shared" si="16"/>
        <v>1.9582719001408854E-2</v>
      </c>
      <c r="J81" s="203"/>
      <c r="K81" s="577">
        <f t="shared" si="12"/>
        <v>3701691.3074955028</v>
      </c>
      <c r="L81" s="577">
        <f t="shared" si="13"/>
        <v>1321742.9273999999</v>
      </c>
      <c r="M81" s="203"/>
      <c r="N81" s="203"/>
      <c r="O81" s="203"/>
      <c r="P81" s="203"/>
      <c r="Q81" s="203"/>
      <c r="R81" s="203"/>
      <c r="S81" s="203"/>
      <c r="T81" s="203"/>
      <c r="U81" s="203"/>
      <c r="V81" s="203"/>
      <c r="W81" s="203"/>
      <c r="X81" s="203"/>
      <c r="Y81" s="203"/>
      <c r="Z81" s="203"/>
    </row>
    <row r="82" spans="1:26" s="475" customFormat="1" ht="15.75" customHeight="1" x14ac:dyDescent="0.2">
      <c r="A82" s="565" t="s">
        <v>137</v>
      </c>
      <c r="B82" s="540" t="s">
        <v>125</v>
      </c>
      <c r="C82" s="584" t="s">
        <v>28</v>
      </c>
      <c r="D82" s="182">
        <f>+Computo!K285</f>
        <v>1</v>
      </c>
      <c r="E82" s="534">
        <f>+'Analisis de Precios'!H1079</f>
        <v>4123865.9803053061</v>
      </c>
      <c r="F82" s="541">
        <f>+'Analisis de Precios'!H1096</f>
        <v>357945.25199999998</v>
      </c>
      <c r="G82" s="534">
        <f t="shared" si="14"/>
        <v>4481811.232305306</v>
      </c>
      <c r="H82" s="541">
        <f t="shared" si="15"/>
        <v>4481811.232305306</v>
      </c>
      <c r="I82" s="542">
        <f t="shared" si="16"/>
        <v>1.7471324571131458E-2</v>
      </c>
      <c r="J82" s="203"/>
      <c r="K82" s="577">
        <f t="shared" si="12"/>
        <v>4123865.9803053061</v>
      </c>
      <c r="L82" s="577">
        <f t="shared" si="13"/>
        <v>357945.25199999998</v>
      </c>
      <c r="M82" s="203"/>
      <c r="N82" s="203"/>
      <c r="O82" s="203"/>
      <c r="P82" s="203"/>
      <c r="Q82" s="203"/>
      <c r="R82" s="203"/>
      <c r="S82" s="203"/>
      <c r="T82" s="203"/>
      <c r="U82" s="203"/>
      <c r="V82" s="203"/>
      <c r="W82" s="203"/>
      <c r="X82" s="203"/>
      <c r="Y82" s="203"/>
      <c r="Z82" s="203"/>
    </row>
    <row r="83" spans="1:26" s="475" customFormat="1" ht="15.75" customHeight="1" x14ac:dyDescent="0.2">
      <c r="A83" s="565" t="s">
        <v>544</v>
      </c>
      <c r="B83" s="540" t="s">
        <v>126</v>
      </c>
      <c r="C83" s="584" t="s">
        <v>28</v>
      </c>
      <c r="D83" s="182">
        <f>+Computo!K290</f>
        <v>1</v>
      </c>
      <c r="E83" s="534">
        <f>+'Analisis de Precios'!H1110</f>
        <v>103995.44192135477</v>
      </c>
      <c r="F83" s="541">
        <f>+'Analisis de Precios'!H1115</f>
        <v>77865.48</v>
      </c>
      <c r="G83" s="534">
        <f t="shared" si="14"/>
        <v>181860.92192135478</v>
      </c>
      <c r="H83" s="541">
        <f t="shared" si="15"/>
        <v>181860.92192135478</v>
      </c>
      <c r="I83" s="542">
        <f t="shared" si="16"/>
        <v>7.0894355629941448E-4</v>
      </c>
      <c r="J83" s="203"/>
      <c r="K83" s="577">
        <f t="shared" si="12"/>
        <v>103995.44192135477</v>
      </c>
      <c r="L83" s="577">
        <f t="shared" si="13"/>
        <v>77865.48</v>
      </c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203"/>
      <c r="X83" s="203"/>
      <c r="Y83" s="203"/>
      <c r="Z83" s="203"/>
    </row>
    <row r="84" spans="1:26" s="475" customFormat="1" ht="15.75" customHeight="1" x14ac:dyDescent="0.2">
      <c r="A84" s="565" t="s">
        <v>545</v>
      </c>
      <c r="B84" s="540" t="s">
        <v>127</v>
      </c>
      <c r="C84" s="584" t="s">
        <v>28</v>
      </c>
      <c r="D84" s="182">
        <f>+Computo!K295</f>
        <v>1</v>
      </c>
      <c r="E84" s="534">
        <f>+'Analisis de Precios'!H1129</f>
        <v>171262.13620445266</v>
      </c>
      <c r="F84" s="541">
        <f>+'Analisis de Precios'!H1133</f>
        <v>603292.30079999997</v>
      </c>
      <c r="G84" s="534">
        <f t="shared" si="14"/>
        <v>774554.43700445257</v>
      </c>
      <c r="H84" s="541">
        <f t="shared" si="15"/>
        <v>774554.43700445257</v>
      </c>
      <c r="I84" s="542">
        <f t="shared" si="16"/>
        <v>3.0194247962456212E-3</v>
      </c>
      <c r="J84" s="203"/>
      <c r="K84" s="577">
        <f t="shared" si="12"/>
        <v>171262.13620445266</v>
      </c>
      <c r="L84" s="577">
        <f t="shared" si="13"/>
        <v>603292.30079999997</v>
      </c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203"/>
      <c r="X84" s="203"/>
      <c r="Y84" s="203"/>
      <c r="Z84" s="203"/>
    </row>
    <row r="85" spans="1:26" s="475" customFormat="1" ht="15.75" customHeight="1" x14ac:dyDescent="0.2">
      <c r="A85" s="543">
        <v>13</v>
      </c>
      <c r="B85" s="531"/>
      <c r="C85" s="585"/>
      <c r="D85" s="531"/>
      <c r="E85" s="532"/>
      <c r="F85" s="533"/>
      <c r="G85" s="534"/>
      <c r="H85" s="535">
        <f>SUM(H78:H84)</f>
        <v>14879271.686460387</v>
      </c>
      <c r="I85" s="536">
        <f>+H85/$H$130</f>
        <v>5.8003465907349297E-2</v>
      </c>
      <c r="J85" s="203"/>
      <c r="K85" s="577">
        <f t="shared" si="12"/>
        <v>0</v>
      </c>
      <c r="L85" s="577">
        <f t="shared" si="13"/>
        <v>0</v>
      </c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</row>
    <row r="86" spans="1:26" s="475" customFormat="1" ht="15.75" customHeight="1" x14ac:dyDescent="0.2">
      <c r="A86" s="500">
        <v>14</v>
      </c>
      <c r="B86" s="657" t="s">
        <v>128</v>
      </c>
      <c r="C86" s="640"/>
      <c r="D86" s="640"/>
      <c r="E86" s="640"/>
      <c r="F86" s="640"/>
      <c r="G86" s="618"/>
      <c r="H86" s="501">
        <f>+H92</f>
        <v>21145992.464283265</v>
      </c>
      <c r="I86" s="502">
        <f>+I92</f>
        <v>8.2432855506982136E-2</v>
      </c>
      <c r="J86" s="203"/>
      <c r="K86" s="577">
        <f t="shared" si="12"/>
        <v>0</v>
      </c>
      <c r="L86" s="577">
        <f t="shared" si="13"/>
        <v>0</v>
      </c>
      <c r="M86" s="203"/>
      <c r="N86" s="203"/>
      <c r="O86" s="203"/>
      <c r="P86" s="203"/>
      <c r="Q86" s="203"/>
      <c r="R86" s="203"/>
      <c r="S86" s="203"/>
      <c r="T86" s="203"/>
      <c r="U86" s="203"/>
      <c r="V86" s="203"/>
      <c r="W86" s="203"/>
      <c r="X86" s="203"/>
      <c r="Y86" s="203"/>
      <c r="Z86" s="203"/>
    </row>
    <row r="87" spans="1:26" s="475" customFormat="1" ht="15.75" customHeight="1" x14ac:dyDescent="0.2">
      <c r="A87" s="565" t="s">
        <v>140</v>
      </c>
      <c r="B87" s="540" t="s">
        <v>130</v>
      </c>
      <c r="C87" s="584" t="s">
        <v>28</v>
      </c>
      <c r="D87" s="182">
        <f>+Computo!K301</f>
        <v>1</v>
      </c>
      <c r="E87" s="534">
        <f>+'Analisis de Precios'!H1147</f>
        <v>922530.35270091426</v>
      </c>
      <c r="F87" s="541">
        <f>+'Analisis de Precios'!H1173</f>
        <v>2080895.9639999999</v>
      </c>
      <c r="G87" s="534">
        <f>+E87+F87</f>
        <v>3003426.3167009139</v>
      </c>
      <c r="H87" s="541">
        <f>D87*G87</f>
        <v>3003426.3167009139</v>
      </c>
      <c r="I87" s="542">
        <f t="shared" ref="I87:I92" si="17">+H87/$H$130</f>
        <v>1.1708176289604371E-2</v>
      </c>
      <c r="J87" s="203"/>
      <c r="K87" s="577">
        <f t="shared" si="12"/>
        <v>922530.35270091426</v>
      </c>
      <c r="L87" s="577">
        <f t="shared" si="13"/>
        <v>2080895.9639999999</v>
      </c>
      <c r="M87" s="203"/>
      <c r="N87" s="203"/>
      <c r="O87" s="203"/>
      <c r="P87" s="203"/>
      <c r="Q87" s="203"/>
      <c r="R87" s="203"/>
      <c r="S87" s="203"/>
      <c r="T87" s="203"/>
      <c r="U87" s="203"/>
      <c r="V87" s="203"/>
      <c r="W87" s="203"/>
      <c r="X87" s="203"/>
      <c r="Y87" s="203"/>
      <c r="Z87" s="203"/>
    </row>
    <row r="88" spans="1:26" s="475" customFormat="1" ht="15.75" customHeight="1" x14ac:dyDescent="0.2">
      <c r="A88" s="565" t="s">
        <v>142</v>
      </c>
      <c r="B88" s="540" t="s">
        <v>132</v>
      </c>
      <c r="C88" s="584" t="s">
        <v>28</v>
      </c>
      <c r="D88" s="182">
        <f>+Computo!K306</f>
        <v>1</v>
      </c>
      <c r="E88" s="534">
        <f>+'Analisis de Precios'!H1187</f>
        <v>451753.0174161318</v>
      </c>
      <c r="F88" s="541">
        <f>+'Analisis de Precios'!H1193</f>
        <v>27311.906999999999</v>
      </c>
      <c r="G88" s="534">
        <f>+E88+F88</f>
        <v>479064.92441613181</v>
      </c>
      <c r="H88" s="541">
        <f>D88*G88</f>
        <v>479064.92441613181</v>
      </c>
      <c r="I88" s="542">
        <f t="shared" si="17"/>
        <v>1.8675259512912548E-3</v>
      </c>
      <c r="J88" s="203"/>
      <c r="K88" s="577">
        <f t="shared" si="12"/>
        <v>451753.0174161318</v>
      </c>
      <c r="L88" s="577">
        <f t="shared" si="13"/>
        <v>27311.906999999999</v>
      </c>
      <c r="M88" s="203"/>
      <c r="N88" s="203"/>
      <c r="O88" s="203"/>
      <c r="P88" s="203"/>
      <c r="Q88" s="203"/>
      <c r="R88" s="203"/>
      <c r="S88" s="203"/>
      <c r="T88" s="203"/>
      <c r="U88" s="203"/>
      <c r="V88" s="203"/>
      <c r="W88" s="203"/>
      <c r="X88" s="203"/>
      <c r="Y88" s="203"/>
      <c r="Z88" s="203"/>
    </row>
    <row r="89" spans="1:26" s="475" customFormat="1" ht="15.75" customHeight="1" x14ac:dyDescent="0.2">
      <c r="A89" s="565" t="s">
        <v>546</v>
      </c>
      <c r="B89" s="540" t="s">
        <v>134</v>
      </c>
      <c r="C89" s="584" t="s">
        <v>28</v>
      </c>
      <c r="D89" s="182">
        <f>+Computo!K311</f>
        <v>1</v>
      </c>
      <c r="E89" s="534">
        <f>+'Analisis de Precios'!H1207</f>
        <v>3012321.1558764996</v>
      </c>
      <c r="F89" s="541">
        <f>+'Analisis de Precios'!H1237</f>
        <v>1557309.5999999999</v>
      </c>
      <c r="G89" s="534">
        <f>+E89+F89</f>
        <v>4569630.7558764992</v>
      </c>
      <c r="H89" s="541">
        <f>D89*G89</f>
        <v>4569630.7558764992</v>
      </c>
      <c r="I89" s="542">
        <f t="shared" si="17"/>
        <v>1.7813669065458861E-2</v>
      </c>
      <c r="J89" s="203"/>
      <c r="K89" s="577">
        <f t="shared" si="12"/>
        <v>3012321.1558764996</v>
      </c>
      <c r="L89" s="577">
        <f t="shared" si="13"/>
        <v>1557309.5999999999</v>
      </c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03"/>
      <c r="X89" s="203"/>
      <c r="Y89" s="203"/>
      <c r="Z89" s="203"/>
    </row>
    <row r="90" spans="1:26" s="475" customFormat="1" ht="15.75" customHeight="1" x14ac:dyDescent="0.2">
      <c r="A90" s="565" t="s">
        <v>547</v>
      </c>
      <c r="B90" s="540" t="s">
        <v>136</v>
      </c>
      <c r="C90" s="584" t="s">
        <v>28</v>
      </c>
      <c r="D90" s="182">
        <f>+Computo!K316</f>
        <v>1</v>
      </c>
      <c r="E90" s="534">
        <f>+'Analisis de Precios'!H1251</f>
        <v>5071684.0987487063</v>
      </c>
      <c r="F90" s="541">
        <f>+'Analisis de Precios'!H1260</f>
        <v>634544.67299999995</v>
      </c>
      <c r="G90" s="534">
        <f>+E90+F90</f>
        <v>5706228.7717487067</v>
      </c>
      <c r="H90" s="541">
        <f>D90*G90</f>
        <v>5706228.7717487067</v>
      </c>
      <c r="I90" s="542">
        <f t="shared" si="17"/>
        <v>2.2244438638945135E-2</v>
      </c>
      <c r="J90" s="203"/>
      <c r="K90" s="577">
        <f t="shared" si="12"/>
        <v>5071684.0987487063</v>
      </c>
      <c r="L90" s="577">
        <f t="shared" si="13"/>
        <v>634544.67299999995</v>
      </c>
      <c r="M90" s="203"/>
      <c r="N90" s="203"/>
      <c r="O90" s="203"/>
      <c r="P90" s="203"/>
      <c r="Q90" s="203"/>
      <c r="R90" s="203"/>
      <c r="S90" s="203"/>
      <c r="T90" s="203"/>
      <c r="U90" s="203"/>
      <c r="V90" s="203"/>
      <c r="W90" s="203"/>
      <c r="X90" s="203"/>
      <c r="Y90" s="203"/>
      <c r="Z90" s="203"/>
    </row>
    <row r="91" spans="1:26" s="475" customFormat="1" ht="15.75" customHeight="1" x14ac:dyDescent="0.2">
      <c r="A91" s="565" t="s">
        <v>548</v>
      </c>
      <c r="B91" s="540" t="s">
        <v>138</v>
      </c>
      <c r="C91" s="584" t="s">
        <v>28</v>
      </c>
      <c r="D91" s="182">
        <f>+Computo!K321</f>
        <v>1</v>
      </c>
      <c r="E91" s="534">
        <f>+'Analisis de Precios'!H1274</f>
        <v>7005864.8875410147</v>
      </c>
      <c r="F91" s="541">
        <f>+'Analisis de Precios'!H1284</f>
        <v>381776.80799999996</v>
      </c>
      <c r="G91" s="534">
        <f>+E91+F91</f>
        <v>7387641.6955410149</v>
      </c>
      <c r="H91" s="541">
        <f>D91*G91</f>
        <v>7387641.6955410149</v>
      </c>
      <c r="I91" s="542">
        <f t="shared" si="17"/>
        <v>2.8799045561682519E-2</v>
      </c>
      <c r="J91" s="203"/>
      <c r="K91" s="577">
        <f t="shared" si="12"/>
        <v>7005864.8875410147</v>
      </c>
      <c r="L91" s="577">
        <f t="shared" si="13"/>
        <v>381776.80799999996</v>
      </c>
      <c r="M91" s="203"/>
      <c r="N91" s="203"/>
      <c r="O91" s="203"/>
      <c r="P91" s="203"/>
      <c r="Q91" s="203"/>
      <c r="R91" s="203"/>
      <c r="S91" s="203"/>
      <c r="T91" s="203"/>
      <c r="U91" s="203"/>
      <c r="V91" s="203"/>
      <c r="W91" s="203"/>
      <c r="X91" s="203"/>
      <c r="Y91" s="203"/>
      <c r="Z91" s="203"/>
    </row>
    <row r="92" spans="1:26" s="475" customFormat="1" ht="15.75" customHeight="1" x14ac:dyDescent="0.2">
      <c r="A92" s="543">
        <v>14</v>
      </c>
      <c r="B92" s="531"/>
      <c r="C92" s="585"/>
      <c r="D92" s="531"/>
      <c r="E92" s="532"/>
      <c r="F92" s="533"/>
      <c r="G92" s="534"/>
      <c r="H92" s="535">
        <f>SUM(H87:H91)</f>
        <v>21145992.464283265</v>
      </c>
      <c r="I92" s="536">
        <f t="shared" si="17"/>
        <v>8.2432855506982136E-2</v>
      </c>
      <c r="J92" s="203"/>
      <c r="K92" s="577">
        <f t="shared" si="12"/>
        <v>0</v>
      </c>
      <c r="L92" s="577">
        <f t="shared" si="13"/>
        <v>0</v>
      </c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03"/>
      <c r="X92" s="203"/>
      <c r="Y92" s="203"/>
      <c r="Z92" s="203"/>
    </row>
    <row r="93" spans="1:26" s="475" customFormat="1" ht="15.75" customHeight="1" x14ac:dyDescent="0.2">
      <c r="A93" s="503">
        <v>15</v>
      </c>
      <c r="B93" s="658" t="s">
        <v>139</v>
      </c>
      <c r="C93" s="640"/>
      <c r="D93" s="640"/>
      <c r="E93" s="640"/>
      <c r="F93" s="640"/>
      <c r="G93" s="618"/>
      <c r="H93" s="504">
        <f>+H96</f>
        <v>1730490.8716396205</v>
      </c>
      <c r="I93" s="505">
        <f>+I96</f>
        <v>6.7459261710682466E-3</v>
      </c>
      <c r="J93" s="203"/>
      <c r="K93" s="577">
        <f t="shared" si="12"/>
        <v>0</v>
      </c>
      <c r="L93" s="577">
        <f t="shared" si="13"/>
        <v>0</v>
      </c>
      <c r="M93" s="203"/>
      <c r="N93" s="203"/>
      <c r="O93" s="203"/>
      <c r="P93" s="203"/>
      <c r="Q93" s="203"/>
      <c r="R93" s="203"/>
      <c r="S93" s="203"/>
      <c r="T93" s="203"/>
      <c r="U93" s="203"/>
      <c r="V93" s="203"/>
      <c r="W93" s="203"/>
      <c r="X93" s="203"/>
      <c r="Y93" s="203"/>
      <c r="Z93" s="203"/>
    </row>
    <row r="94" spans="1:26" s="475" customFormat="1" ht="15.75" customHeight="1" x14ac:dyDescent="0.2">
      <c r="A94" s="565" t="s">
        <v>145</v>
      </c>
      <c r="B94" s="540" t="s">
        <v>141</v>
      </c>
      <c r="C94" s="584" t="s">
        <v>28</v>
      </c>
      <c r="D94" s="182">
        <f>+Computo!K327</f>
        <v>1</v>
      </c>
      <c r="E94" s="534">
        <f>+'Analisis de Precios'!H1298</f>
        <v>915296.84289131092</v>
      </c>
      <c r="F94" s="541">
        <f>+'Analisis de Precios'!H1316</f>
        <v>366545.84820000001</v>
      </c>
      <c r="G94" s="534">
        <f>E94+F94</f>
        <v>1281842.6910913109</v>
      </c>
      <c r="H94" s="541">
        <f>D94*G94</f>
        <v>1281842.6910913109</v>
      </c>
      <c r="I94" s="542">
        <f>+H94/$H$130</f>
        <v>4.9969729969348434E-3</v>
      </c>
      <c r="J94" s="203"/>
      <c r="K94" s="577">
        <f t="shared" si="12"/>
        <v>915296.84289131092</v>
      </c>
      <c r="L94" s="577">
        <f t="shared" si="13"/>
        <v>366545.84820000001</v>
      </c>
      <c r="M94" s="203"/>
      <c r="N94" s="203"/>
      <c r="O94" s="203"/>
      <c r="P94" s="203"/>
      <c r="Q94" s="203"/>
      <c r="R94" s="203"/>
      <c r="S94" s="203"/>
      <c r="T94" s="203"/>
      <c r="U94" s="203"/>
      <c r="V94" s="203"/>
      <c r="W94" s="203"/>
      <c r="X94" s="203"/>
      <c r="Y94" s="203"/>
      <c r="Z94" s="203"/>
    </row>
    <row r="95" spans="1:26" s="475" customFormat="1" ht="15.75" customHeight="1" x14ac:dyDescent="0.2">
      <c r="A95" s="565" t="s">
        <v>147</v>
      </c>
      <c r="B95" s="540" t="s">
        <v>143</v>
      </c>
      <c r="C95" s="584" t="s">
        <v>28</v>
      </c>
      <c r="D95" s="182">
        <f>+Computo!K332</f>
        <v>1</v>
      </c>
      <c r="E95" s="534">
        <f>+'Analisis de Precios'!H1330</f>
        <v>261074.95834830974</v>
      </c>
      <c r="F95" s="541">
        <f>+'Analisis de Precios'!H1338</f>
        <v>187573.22219999999</v>
      </c>
      <c r="G95" s="534">
        <f>E95+F95</f>
        <v>448648.1805483097</v>
      </c>
      <c r="H95" s="541">
        <f>D95*G95</f>
        <v>448648.1805483097</v>
      </c>
      <c r="I95" s="542">
        <f>+H95/$H$130</f>
        <v>1.7489531741334034E-3</v>
      </c>
      <c r="J95" s="203"/>
      <c r="K95" s="577">
        <f t="shared" si="12"/>
        <v>261074.95834830974</v>
      </c>
      <c r="L95" s="577">
        <f t="shared" si="13"/>
        <v>187573.22219999999</v>
      </c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</row>
    <row r="96" spans="1:26" s="475" customFormat="1" ht="15.75" customHeight="1" x14ac:dyDescent="0.2">
      <c r="A96" s="543">
        <v>15</v>
      </c>
      <c r="B96" s="531"/>
      <c r="C96" s="585"/>
      <c r="D96" s="531"/>
      <c r="E96" s="532"/>
      <c r="F96" s="533"/>
      <c r="G96" s="534"/>
      <c r="H96" s="535">
        <f>SUM(H94:H95)</f>
        <v>1730490.8716396205</v>
      </c>
      <c r="I96" s="536">
        <f>+H96/$H$130</f>
        <v>6.7459261710682466E-3</v>
      </c>
      <c r="J96" s="203"/>
      <c r="K96" s="577">
        <f t="shared" si="12"/>
        <v>0</v>
      </c>
      <c r="L96" s="577">
        <f t="shared" si="13"/>
        <v>0</v>
      </c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  <c r="X96" s="203"/>
      <c r="Y96" s="203"/>
      <c r="Z96" s="203"/>
    </row>
    <row r="97" spans="1:26" s="475" customFormat="1" ht="15.75" customHeight="1" x14ac:dyDescent="0.2">
      <c r="A97" s="506">
        <v>16</v>
      </c>
      <c r="B97" s="659" t="s">
        <v>144</v>
      </c>
      <c r="C97" s="640"/>
      <c r="D97" s="640"/>
      <c r="E97" s="640"/>
      <c r="F97" s="640"/>
      <c r="G97" s="618"/>
      <c r="H97" s="507">
        <f>+H103</f>
        <v>11286476.12030649</v>
      </c>
      <c r="I97" s="508">
        <f>+I103</f>
        <v>4.3997767273382213E-2</v>
      </c>
      <c r="J97" s="203"/>
      <c r="K97" s="577">
        <f t="shared" si="12"/>
        <v>0</v>
      </c>
      <c r="L97" s="577">
        <f t="shared" si="13"/>
        <v>0</v>
      </c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203"/>
      <c r="X97" s="203"/>
      <c r="Y97" s="203"/>
      <c r="Z97" s="203"/>
    </row>
    <row r="98" spans="1:26" s="475" customFormat="1" ht="15.75" customHeight="1" x14ac:dyDescent="0.2">
      <c r="A98" s="565" t="s">
        <v>153</v>
      </c>
      <c r="B98" s="540" t="s">
        <v>146</v>
      </c>
      <c r="C98" s="584" t="s">
        <v>28</v>
      </c>
      <c r="D98" s="182">
        <f>+Computo!K338</f>
        <v>1</v>
      </c>
      <c r="E98" s="534">
        <f>+'Analisis de Precios'!H1352</f>
        <v>949514.45571844082</v>
      </c>
      <c r="F98" s="541">
        <f>+'Analisis de Precios'!H1378</f>
        <v>1244337.5616000001</v>
      </c>
      <c r="G98" s="534">
        <f>E98+F98</f>
        <v>2193852.0173184411</v>
      </c>
      <c r="H98" s="541">
        <f>D98*G98</f>
        <v>2193852.0173184411</v>
      </c>
      <c r="I98" s="542">
        <f t="shared" ref="I98:I103" si="18">+H98/$H$130</f>
        <v>8.5522345027205602E-3</v>
      </c>
      <c r="J98" s="203"/>
      <c r="K98" s="577">
        <f t="shared" si="12"/>
        <v>949514.45571844082</v>
      </c>
      <c r="L98" s="577">
        <f t="shared" si="13"/>
        <v>1244337.5616000001</v>
      </c>
      <c r="M98" s="203"/>
      <c r="N98" s="203"/>
      <c r="O98" s="203"/>
      <c r="P98" s="203"/>
      <c r="Q98" s="203"/>
      <c r="R98" s="203"/>
      <c r="S98" s="203"/>
      <c r="T98" s="203"/>
      <c r="U98" s="203"/>
      <c r="V98" s="203"/>
      <c r="W98" s="203"/>
      <c r="X98" s="203"/>
      <c r="Y98" s="203"/>
      <c r="Z98" s="203"/>
    </row>
    <row r="99" spans="1:26" s="475" customFormat="1" ht="15.75" customHeight="1" x14ac:dyDescent="0.2">
      <c r="A99" s="565" t="s">
        <v>444</v>
      </c>
      <c r="B99" s="540" t="s">
        <v>148</v>
      </c>
      <c r="C99" s="584" t="s">
        <v>28</v>
      </c>
      <c r="D99" s="182">
        <f>+Computo!K343</f>
        <v>1</v>
      </c>
      <c r="E99" s="534">
        <f>+'Analisis de Precios'!H1392</f>
        <v>3986878.7369370293</v>
      </c>
      <c r="F99" s="541">
        <f>+'Analisis de Precios'!H1398</f>
        <v>311461.92</v>
      </c>
      <c r="G99" s="534">
        <f>E99+F99</f>
        <v>4298340.6569370292</v>
      </c>
      <c r="H99" s="541">
        <f>D99*G99</f>
        <v>4298340.6569370292</v>
      </c>
      <c r="I99" s="542">
        <f t="shared" si="18"/>
        <v>1.6756106145954141E-2</v>
      </c>
      <c r="J99" s="203"/>
      <c r="K99" s="577">
        <f t="shared" si="12"/>
        <v>3986878.7369370293</v>
      </c>
      <c r="L99" s="577">
        <f t="shared" si="13"/>
        <v>311461.92</v>
      </c>
      <c r="M99" s="203"/>
      <c r="N99" s="203"/>
      <c r="O99" s="203"/>
      <c r="P99" s="203"/>
      <c r="Q99" s="203"/>
      <c r="R99" s="203"/>
      <c r="S99" s="203"/>
      <c r="T99" s="203"/>
      <c r="U99" s="203"/>
      <c r="V99" s="203"/>
      <c r="W99" s="203"/>
      <c r="X99" s="203"/>
      <c r="Y99" s="203"/>
      <c r="Z99" s="203"/>
    </row>
    <row r="100" spans="1:26" s="475" customFormat="1" ht="15.75" customHeight="1" x14ac:dyDescent="0.2">
      <c r="A100" s="565" t="s">
        <v>549</v>
      </c>
      <c r="B100" s="540" t="s">
        <v>149</v>
      </c>
      <c r="C100" s="584" t="s">
        <v>28</v>
      </c>
      <c r="D100" s="182">
        <f>+Computo!K348</f>
        <v>1</v>
      </c>
      <c r="E100" s="534">
        <f>+'Analisis de Precios'!H1412</f>
        <v>3623934.2604197436</v>
      </c>
      <c r="F100" s="541">
        <f>+'Analisis de Precios'!H1417</f>
        <v>593641.70039999997</v>
      </c>
      <c r="G100" s="534">
        <f>E100+F100</f>
        <v>4217575.9608197436</v>
      </c>
      <c r="H100" s="541">
        <f>D100*G100</f>
        <v>4217575.9608197436</v>
      </c>
      <c r="I100" s="542">
        <f t="shared" si="18"/>
        <v>1.6441263296352891E-2</v>
      </c>
      <c r="J100" s="203"/>
      <c r="K100" s="577">
        <f t="shared" si="12"/>
        <v>3623934.2604197436</v>
      </c>
      <c r="L100" s="577">
        <f t="shared" si="13"/>
        <v>593641.70039999997</v>
      </c>
      <c r="M100" s="203"/>
      <c r="N100" s="203"/>
      <c r="O100" s="203"/>
      <c r="P100" s="203"/>
      <c r="Q100" s="203"/>
      <c r="R100" s="203"/>
      <c r="S100" s="203"/>
      <c r="T100" s="203"/>
      <c r="U100" s="203"/>
      <c r="V100" s="203"/>
      <c r="W100" s="203"/>
      <c r="X100" s="203"/>
      <c r="Y100" s="203"/>
      <c r="Z100" s="203"/>
    </row>
    <row r="101" spans="1:26" s="475" customFormat="1" ht="15.75" customHeight="1" x14ac:dyDescent="0.2">
      <c r="A101" s="565" t="s">
        <v>550</v>
      </c>
      <c r="B101" s="540" t="s">
        <v>150</v>
      </c>
      <c r="C101" s="584" t="s">
        <v>28</v>
      </c>
      <c r="D101" s="182">
        <f>+Computo!K353</f>
        <v>1</v>
      </c>
      <c r="E101" s="534">
        <f>+'Analisis de Precios'!H1431</f>
        <v>325909.85283127555</v>
      </c>
      <c r="F101" s="541">
        <f>+'Analisis de Precios'!H1435</f>
        <v>135509.53080000001</v>
      </c>
      <c r="G101" s="534">
        <f>E101+F101</f>
        <v>461419.38363127556</v>
      </c>
      <c r="H101" s="541">
        <f>D101*G101</f>
        <v>461419.38363127556</v>
      </c>
      <c r="I101" s="542">
        <f t="shared" si="18"/>
        <v>1.7987388127203192E-3</v>
      </c>
      <c r="J101" s="203"/>
      <c r="K101" s="577">
        <f t="shared" si="12"/>
        <v>325909.85283127555</v>
      </c>
      <c r="L101" s="577">
        <f t="shared" si="13"/>
        <v>135509.53080000001</v>
      </c>
      <c r="M101" s="203"/>
      <c r="N101" s="203"/>
      <c r="O101" s="203"/>
      <c r="P101" s="203"/>
      <c r="Q101" s="203"/>
      <c r="R101" s="203"/>
      <c r="S101" s="203"/>
      <c r="T101" s="203"/>
      <c r="U101" s="203"/>
      <c r="V101" s="203"/>
      <c r="W101" s="203"/>
      <c r="X101" s="203"/>
      <c r="Y101" s="203"/>
      <c r="Z101" s="203"/>
    </row>
    <row r="102" spans="1:26" s="475" customFormat="1" ht="15.75" customHeight="1" x14ac:dyDescent="0.2">
      <c r="A102" s="565" t="s">
        <v>551</v>
      </c>
      <c r="B102" s="540" t="s">
        <v>151</v>
      </c>
      <c r="C102" s="584" t="s">
        <v>28</v>
      </c>
      <c r="D102" s="182">
        <f>+Computo!K358</f>
        <v>1</v>
      </c>
      <c r="E102" s="534"/>
      <c r="F102" s="541">
        <f>+'Analisis de Precios'!H1451</f>
        <v>115288.10159999999</v>
      </c>
      <c r="G102" s="534">
        <f>E102+F102</f>
        <v>115288.10159999999</v>
      </c>
      <c r="H102" s="541">
        <f>D102*G102</f>
        <v>115288.10159999999</v>
      </c>
      <c r="I102" s="542">
        <f t="shared" si="18"/>
        <v>4.4942451563430053E-4</v>
      </c>
      <c r="J102" s="203"/>
      <c r="K102" s="577">
        <f t="shared" si="12"/>
        <v>0</v>
      </c>
      <c r="L102" s="577">
        <f t="shared" si="13"/>
        <v>115288.10159999999</v>
      </c>
      <c r="M102" s="203"/>
      <c r="N102" s="203"/>
      <c r="O102" s="203"/>
      <c r="P102" s="203"/>
      <c r="Q102" s="203"/>
      <c r="R102" s="203"/>
      <c r="S102" s="203"/>
      <c r="T102" s="203"/>
      <c r="U102" s="203"/>
      <c r="V102" s="203"/>
      <c r="W102" s="203"/>
      <c r="X102" s="203"/>
      <c r="Y102" s="203"/>
      <c r="Z102" s="203"/>
    </row>
    <row r="103" spans="1:26" s="475" customFormat="1" ht="15.75" customHeight="1" x14ac:dyDescent="0.2">
      <c r="A103" s="543">
        <v>16</v>
      </c>
      <c r="B103" s="531"/>
      <c r="C103" s="585"/>
      <c r="D103" s="531"/>
      <c r="E103" s="532"/>
      <c r="F103" s="533"/>
      <c r="G103" s="534"/>
      <c r="H103" s="535">
        <f>SUM(H98:H102)</f>
        <v>11286476.12030649</v>
      </c>
      <c r="I103" s="536">
        <f t="shared" si="18"/>
        <v>4.3997767273382213E-2</v>
      </c>
      <c r="J103" s="203"/>
      <c r="K103" s="577">
        <f t="shared" si="12"/>
        <v>0</v>
      </c>
      <c r="L103" s="577">
        <f t="shared" si="13"/>
        <v>0</v>
      </c>
      <c r="M103" s="203"/>
      <c r="N103" s="203"/>
      <c r="O103" s="203"/>
      <c r="P103" s="203"/>
      <c r="Q103" s="203"/>
      <c r="R103" s="203"/>
      <c r="S103" s="203"/>
      <c r="T103" s="203"/>
      <c r="U103" s="203"/>
      <c r="V103" s="203"/>
      <c r="W103" s="203"/>
      <c r="X103" s="203"/>
      <c r="Y103" s="203"/>
      <c r="Z103" s="203"/>
    </row>
    <row r="104" spans="1:26" s="475" customFormat="1" ht="15.75" customHeight="1" x14ac:dyDescent="0.2">
      <c r="A104" s="509">
        <v>17</v>
      </c>
      <c r="B104" s="660" t="s">
        <v>152</v>
      </c>
      <c r="C104" s="640"/>
      <c r="D104" s="640"/>
      <c r="E104" s="640"/>
      <c r="F104" s="640"/>
      <c r="G104" s="618"/>
      <c r="H104" s="510">
        <f>+H107</f>
        <v>22352307.958335709</v>
      </c>
      <c r="I104" s="511">
        <f>+I107</f>
        <v>8.7135402856557645E-2</v>
      </c>
      <c r="J104" s="203"/>
      <c r="K104" s="577">
        <f t="shared" si="12"/>
        <v>0</v>
      </c>
      <c r="L104" s="577">
        <f t="shared" si="13"/>
        <v>0</v>
      </c>
      <c r="M104" s="203"/>
      <c r="N104" s="203"/>
      <c r="O104" s="203"/>
      <c r="P104" s="203"/>
      <c r="Q104" s="203"/>
      <c r="R104" s="203"/>
      <c r="S104" s="203"/>
      <c r="T104" s="203"/>
      <c r="U104" s="203"/>
      <c r="V104" s="203"/>
      <c r="W104" s="203"/>
      <c r="X104" s="203"/>
      <c r="Y104" s="203"/>
      <c r="Z104" s="203"/>
    </row>
    <row r="105" spans="1:26" s="475" customFormat="1" ht="15.75" customHeight="1" x14ac:dyDescent="0.2">
      <c r="A105" s="565" t="s">
        <v>156</v>
      </c>
      <c r="B105" s="540" t="s">
        <v>154</v>
      </c>
      <c r="C105" s="584" t="s">
        <v>25</v>
      </c>
      <c r="D105" s="182">
        <f>+Computo!K364</f>
        <v>134.79</v>
      </c>
      <c r="E105" s="534">
        <f>+'Analisis de Precios'!H1466</f>
        <v>124674.29676042248</v>
      </c>
      <c r="F105" s="541">
        <f>+'Analisis de Precios'!H1476</f>
        <v>40524.853109999996</v>
      </c>
      <c r="G105" s="534">
        <f>E105+F105</f>
        <v>165199.14987042249</v>
      </c>
      <c r="H105" s="541">
        <f>D105*G105</f>
        <v>22267193.411034245</v>
      </c>
      <c r="I105" s="542">
        <f>+H105/$H$130</f>
        <v>8.6803603098703067E-2</v>
      </c>
      <c r="J105" s="203"/>
      <c r="K105" s="577">
        <f t="shared" si="12"/>
        <v>16804848.460337345</v>
      </c>
      <c r="L105" s="577">
        <f t="shared" si="13"/>
        <v>5462344.9506968996</v>
      </c>
      <c r="M105" s="203"/>
      <c r="N105" s="203"/>
      <c r="O105" s="203"/>
      <c r="P105" s="203"/>
      <c r="Q105" s="203"/>
      <c r="R105" s="203"/>
      <c r="S105" s="203"/>
      <c r="T105" s="203"/>
      <c r="U105" s="203"/>
      <c r="V105" s="203"/>
      <c r="W105" s="203"/>
      <c r="X105" s="203"/>
      <c r="Y105" s="203"/>
      <c r="Z105" s="203"/>
    </row>
    <row r="106" spans="1:26" s="475" customFormat="1" ht="15.75" customHeight="1" x14ac:dyDescent="0.2">
      <c r="A106" s="565" t="s">
        <v>552</v>
      </c>
      <c r="B106" s="561" t="s">
        <v>449</v>
      </c>
      <c r="C106" s="587" t="s">
        <v>28</v>
      </c>
      <c r="D106" s="182">
        <f>+Computo!K369</f>
        <v>1</v>
      </c>
      <c r="E106" s="534">
        <f>+'Analisis de Precios'!H1467</f>
        <v>52760.260581462913</v>
      </c>
      <c r="F106" s="541">
        <f>+'Analisis de Precios'!H1477</f>
        <v>32354.28672</v>
      </c>
      <c r="G106" s="534">
        <f>E106+F106</f>
        <v>85114.54730146291</v>
      </c>
      <c r="H106" s="541">
        <f>D106*G106</f>
        <v>85114.54730146291</v>
      </c>
      <c r="I106" s="542">
        <f>+H106/$H$130</f>
        <v>3.3179975785456711E-4</v>
      </c>
      <c r="J106" s="203"/>
      <c r="K106" s="577">
        <f t="shared" si="12"/>
        <v>52760.260581462913</v>
      </c>
      <c r="L106" s="577">
        <f t="shared" si="13"/>
        <v>32354.28672</v>
      </c>
      <c r="M106" s="203"/>
      <c r="N106" s="203"/>
      <c r="O106" s="203"/>
      <c r="P106" s="203"/>
      <c r="Q106" s="203"/>
      <c r="R106" s="203"/>
      <c r="S106" s="203"/>
      <c r="T106" s="203"/>
      <c r="U106" s="203"/>
      <c r="V106" s="203"/>
      <c r="W106" s="203"/>
      <c r="X106" s="203"/>
      <c r="Y106" s="203"/>
      <c r="Z106" s="203"/>
    </row>
    <row r="107" spans="1:26" s="475" customFormat="1" ht="15.75" customHeight="1" x14ac:dyDescent="0.2">
      <c r="A107" s="543">
        <v>17</v>
      </c>
      <c r="B107" s="531"/>
      <c r="C107" s="585"/>
      <c r="D107" s="531"/>
      <c r="E107" s="532"/>
      <c r="F107" s="533"/>
      <c r="G107" s="534"/>
      <c r="H107" s="535">
        <f>SUM(H105:H106)</f>
        <v>22352307.958335709</v>
      </c>
      <c r="I107" s="536">
        <f>+H107/$H$130</f>
        <v>8.7135402856557645E-2</v>
      </c>
      <c r="J107" s="203"/>
      <c r="K107" s="577">
        <f t="shared" si="12"/>
        <v>0</v>
      </c>
      <c r="L107" s="577">
        <f t="shared" si="13"/>
        <v>0</v>
      </c>
      <c r="M107" s="203"/>
      <c r="N107" s="203"/>
      <c r="O107" s="203"/>
      <c r="P107" s="203"/>
      <c r="Q107" s="203"/>
      <c r="R107" s="203"/>
      <c r="S107" s="203"/>
      <c r="T107" s="203"/>
      <c r="U107" s="203"/>
      <c r="V107" s="203"/>
      <c r="W107" s="203"/>
      <c r="X107" s="203"/>
      <c r="Y107" s="203"/>
      <c r="Z107" s="203"/>
    </row>
    <row r="108" spans="1:26" s="475" customFormat="1" ht="15.75" customHeight="1" x14ac:dyDescent="0.2">
      <c r="A108" s="512">
        <v>18</v>
      </c>
      <c r="B108" s="664" t="s">
        <v>429</v>
      </c>
      <c r="C108" s="665"/>
      <c r="D108" s="665"/>
      <c r="E108" s="665"/>
      <c r="F108" s="665"/>
      <c r="G108" s="666"/>
      <c r="H108" s="513">
        <f>+H110</f>
        <v>2895564.9653851688</v>
      </c>
      <c r="I108" s="514">
        <f>+I110</f>
        <v>1.1287703275494648E-2</v>
      </c>
      <c r="J108" s="203"/>
      <c r="K108" s="577">
        <f t="shared" si="12"/>
        <v>0</v>
      </c>
      <c r="L108" s="577">
        <f t="shared" si="13"/>
        <v>0</v>
      </c>
      <c r="M108" s="203"/>
      <c r="N108" s="203"/>
      <c r="O108" s="203"/>
      <c r="P108" s="203"/>
      <c r="Q108" s="203"/>
      <c r="R108" s="203"/>
      <c r="S108" s="203"/>
      <c r="T108" s="203"/>
      <c r="U108" s="203"/>
      <c r="V108" s="203"/>
      <c r="W108" s="203"/>
      <c r="X108" s="203"/>
      <c r="Y108" s="203"/>
      <c r="Z108" s="203"/>
    </row>
    <row r="109" spans="1:26" s="475" customFormat="1" ht="15.75" customHeight="1" x14ac:dyDescent="0.2">
      <c r="A109" s="565" t="s">
        <v>159</v>
      </c>
      <c r="B109" s="561" t="s">
        <v>430</v>
      </c>
      <c r="C109" s="587" t="s">
        <v>28</v>
      </c>
      <c r="D109" s="182">
        <f>+Computo!K375</f>
        <v>1</v>
      </c>
      <c r="E109" s="534">
        <f>+'Analisis de Precios'!H1514</f>
        <v>2498097.0833851686</v>
      </c>
      <c r="F109" s="541">
        <f>+'Analisis de Precios'!H1520</f>
        <v>397467.88199999998</v>
      </c>
      <c r="G109" s="534">
        <f>E109+F109</f>
        <v>2895564.9653851688</v>
      </c>
      <c r="H109" s="541">
        <f>D109*G109</f>
        <v>2895564.9653851688</v>
      </c>
      <c r="I109" s="542">
        <f>+H109/$H$130</f>
        <v>1.1287703275494648E-2</v>
      </c>
      <c r="J109" s="203"/>
      <c r="K109" s="577">
        <f t="shared" si="12"/>
        <v>2498097.0833851686</v>
      </c>
      <c r="L109" s="577">
        <f t="shared" si="13"/>
        <v>397467.88199999998</v>
      </c>
      <c r="M109" s="203"/>
      <c r="N109" s="203"/>
      <c r="O109" s="203"/>
      <c r="P109" s="203"/>
      <c r="Q109" s="203"/>
      <c r="R109" s="203"/>
      <c r="S109" s="203"/>
      <c r="T109" s="203"/>
      <c r="U109" s="203"/>
      <c r="V109" s="203"/>
      <c r="W109" s="203"/>
      <c r="X109" s="203"/>
      <c r="Y109" s="203"/>
      <c r="Z109" s="203"/>
    </row>
    <row r="110" spans="1:26" s="475" customFormat="1" ht="15.75" customHeight="1" x14ac:dyDescent="0.2">
      <c r="A110" s="543">
        <v>18</v>
      </c>
      <c r="B110" s="531"/>
      <c r="C110" s="585"/>
      <c r="D110" s="531"/>
      <c r="E110" s="532"/>
      <c r="F110" s="533"/>
      <c r="G110" s="534"/>
      <c r="H110" s="535">
        <f>SUM(H109)</f>
        <v>2895564.9653851688</v>
      </c>
      <c r="I110" s="536">
        <f>+H110/$H$130</f>
        <v>1.1287703275494648E-2</v>
      </c>
      <c r="J110" s="203"/>
      <c r="K110" s="577">
        <f t="shared" si="12"/>
        <v>0</v>
      </c>
      <c r="L110" s="577">
        <f t="shared" si="13"/>
        <v>0</v>
      </c>
      <c r="M110" s="203"/>
      <c r="N110" s="203"/>
      <c r="O110" s="203"/>
      <c r="P110" s="203"/>
      <c r="Q110" s="203"/>
      <c r="R110" s="203"/>
      <c r="S110" s="203"/>
      <c r="T110" s="203"/>
      <c r="U110" s="203"/>
      <c r="V110" s="203"/>
      <c r="W110" s="203"/>
      <c r="X110" s="203"/>
      <c r="Y110" s="203"/>
      <c r="Z110" s="203"/>
    </row>
    <row r="111" spans="1:26" s="475" customFormat="1" ht="15.75" customHeight="1" x14ac:dyDescent="0.2">
      <c r="A111" s="515">
        <v>19</v>
      </c>
      <c r="B111" s="661" t="s">
        <v>465</v>
      </c>
      <c r="C111" s="662"/>
      <c r="D111" s="662"/>
      <c r="E111" s="662"/>
      <c r="F111" s="662"/>
      <c r="G111" s="663"/>
      <c r="H111" s="516">
        <f>+H114</f>
        <v>2356764.6740320628</v>
      </c>
      <c r="I111" s="517">
        <f>+I114</f>
        <v>9.187312544756918E-3</v>
      </c>
      <c r="J111" s="203"/>
      <c r="K111" s="577">
        <f t="shared" si="12"/>
        <v>0</v>
      </c>
      <c r="L111" s="577">
        <f t="shared" si="13"/>
        <v>0</v>
      </c>
      <c r="M111" s="203"/>
      <c r="N111" s="203"/>
      <c r="O111" s="203"/>
      <c r="P111" s="203"/>
      <c r="Q111" s="203"/>
      <c r="R111" s="203"/>
      <c r="S111" s="203"/>
      <c r="T111" s="203"/>
      <c r="U111" s="203"/>
      <c r="V111" s="203"/>
      <c r="W111" s="203"/>
      <c r="X111" s="203"/>
      <c r="Y111" s="203"/>
      <c r="Z111" s="203"/>
    </row>
    <row r="112" spans="1:26" s="475" customFormat="1" ht="15.75" customHeight="1" x14ac:dyDescent="0.2">
      <c r="A112" s="565" t="s">
        <v>166</v>
      </c>
      <c r="B112" s="540" t="s">
        <v>453</v>
      </c>
      <c r="C112" s="584" t="s">
        <v>28</v>
      </c>
      <c r="D112" s="182">
        <f>+Computo!K380</f>
        <v>1</v>
      </c>
      <c r="E112" s="534">
        <f>+'Analisis de Precios'!H1534</f>
        <v>1568275.3581790819</v>
      </c>
      <c r="F112" s="541">
        <f>+'Analisis de Precios'!H1540</f>
        <v>101159.05632</v>
      </c>
      <c r="G112" s="534">
        <f>E112+F112</f>
        <v>1669434.4144990819</v>
      </c>
      <c r="H112" s="541">
        <f>D112*G112</f>
        <v>1669434.4144990819</v>
      </c>
      <c r="I112" s="542">
        <f>+H112/$H$130</f>
        <v>6.5079114210991745E-3</v>
      </c>
      <c r="J112" s="203"/>
      <c r="K112" s="577">
        <f t="shared" si="12"/>
        <v>1568275.3581790819</v>
      </c>
      <c r="L112" s="577">
        <f t="shared" si="13"/>
        <v>101159.05632</v>
      </c>
      <c r="M112" s="203"/>
      <c r="N112" s="203"/>
      <c r="O112" s="203"/>
      <c r="P112" s="203"/>
      <c r="Q112" s="203"/>
      <c r="R112" s="203"/>
      <c r="S112" s="203"/>
      <c r="T112" s="203"/>
      <c r="U112" s="203"/>
      <c r="V112" s="203"/>
      <c r="W112" s="203"/>
      <c r="X112" s="203"/>
      <c r="Y112" s="203"/>
      <c r="Z112" s="203"/>
    </row>
    <row r="113" spans="1:26" s="475" customFormat="1" ht="15.75" customHeight="1" x14ac:dyDescent="0.2">
      <c r="A113" s="565" t="s">
        <v>553</v>
      </c>
      <c r="B113" s="540" t="s">
        <v>466</v>
      </c>
      <c r="C113" s="584" t="s">
        <v>28</v>
      </c>
      <c r="D113" s="182">
        <f>+Computo!E385</f>
        <v>1</v>
      </c>
      <c r="E113" s="555">
        <f>+'Analisis de Precios'!H1554</f>
        <v>586171.20321298088</v>
      </c>
      <c r="F113" s="556">
        <f>+'Analisis de Precios'!H1560</f>
        <v>101159.05632</v>
      </c>
      <c r="G113" s="534">
        <f>E113+F113</f>
        <v>687330.25953298085</v>
      </c>
      <c r="H113" s="541">
        <f>D113*G113</f>
        <v>687330.25953298085</v>
      </c>
      <c r="I113" s="542">
        <f>+H113/$H$130</f>
        <v>2.6794011236577426E-3</v>
      </c>
      <c r="J113" s="203"/>
      <c r="K113" s="577">
        <f t="shared" si="12"/>
        <v>586171.20321298088</v>
      </c>
      <c r="L113" s="577">
        <f t="shared" si="13"/>
        <v>101159.05632</v>
      </c>
      <c r="M113" s="203"/>
      <c r="N113" s="203"/>
      <c r="O113" s="203"/>
      <c r="P113" s="203"/>
      <c r="Q113" s="203"/>
      <c r="R113" s="203"/>
      <c r="S113" s="203"/>
      <c r="T113" s="203"/>
      <c r="U113" s="203"/>
      <c r="V113" s="203"/>
      <c r="W113" s="203"/>
      <c r="X113" s="203"/>
      <c r="Y113" s="203"/>
      <c r="Z113" s="203"/>
    </row>
    <row r="114" spans="1:26" s="475" customFormat="1" ht="15.75" customHeight="1" x14ac:dyDescent="0.2">
      <c r="A114" s="543">
        <v>19</v>
      </c>
      <c r="B114" s="531"/>
      <c r="C114" s="585"/>
      <c r="D114" s="531"/>
      <c r="E114" s="532"/>
      <c r="F114" s="533"/>
      <c r="G114" s="534"/>
      <c r="H114" s="535">
        <f>SUM(H112:H113)</f>
        <v>2356764.6740320628</v>
      </c>
      <c r="I114" s="536">
        <f>+H114/$H$130</f>
        <v>9.187312544756918E-3</v>
      </c>
      <c r="J114" s="203"/>
      <c r="K114" s="577">
        <f t="shared" si="12"/>
        <v>0</v>
      </c>
      <c r="L114" s="577">
        <f t="shared" si="13"/>
        <v>0</v>
      </c>
      <c r="M114" s="203"/>
      <c r="N114" s="203"/>
      <c r="O114" s="203"/>
      <c r="P114" s="203"/>
      <c r="Q114" s="203"/>
      <c r="R114" s="203"/>
      <c r="S114" s="203"/>
      <c r="T114" s="203"/>
      <c r="U114" s="203"/>
      <c r="V114" s="203"/>
      <c r="W114" s="203"/>
      <c r="X114" s="203"/>
      <c r="Y114" s="203"/>
      <c r="Z114" s="203"/>
    </row>
    <row r="115" spans="1:26" s="475" customFormat="1" ht="15.75" customHeight="1" x14ac:dyDescent="0.2">
      <c r="A115" s="518">
        <v>20</v>
      </c>
      <c r="B115" s="667" t="s">
        <v>155</v>
      </c>
      <c r="C115" s="668"/>
      <c r="D115" s="668"/>
      <c r="E115" s="668"/>
      <c r="F115" s="668"/>
      <c r="G115" s="669"/>
      <c r="H115" s="519">
        <f>+H117</f>
        <v>460664.79841040017</v>
      </c>
      <c r="I115" s="520">
        <f>+I117</f>
        <v>1.795797233383942E-3</v>
      </c>
      <c r="J115" s="203"/>
      <c r="K115" s="577">
        <f t="shared" si="12"/>
        <v>0</v>
      </c>
      <c r="L115" s="577">
        <f t="shared" si="13"/>
        <v>0</v>
      </c>
      <c r="M115" s="203"/>
      <c r="N115" s="203"/>
      <c r="O115" s="203"/>
      <c r="P115" s="203"/>
      <c r="Q115" s="203"/>
      <c r="R115" s="203"/>
      <c r="S115" s="203"/>
      <c r="T115" s="203"/>
      <c r="U115" s="203"/>
      <c r="V115" s="203"/>
      <c r="W115" s="203"/>
      <c r="X115" s="203"/>
      <c r="Y115" s="203"/>
      <c r="Z115" s="203"/>
    </row>
    <row r="116" spans="1:26" s="475" customFormat="1" ht="15.75" customHeight="1" x14ac:dyDescent="0.2">
      <c r="A116" s="565" t="s">
        <v>431</v>
      </c>
      <c r="B116" s="540" t="s">
        <v>157</v>
      </c>
      <c r="C116" s="584" t="s">
        <v>25</v>
      </c>
      <c r="D116" s="182">
        <f>+Computo!K391</f>
        <v>2.8</v>
      </c>
      <c r="E116" s="534">
        <f>+'Analisis de Precios'!H1574</f>
        <v>95718.372689428652</v>
      </c>
      <c r="F116" s="541">
        <f>+'Analisis de Precios'!H1577</f>
        <v>68804.7696</v>
      </c>
      <c r="G116" s="534">
        <f>E116+F116</f>
        <v>164523.14228942865</v>
      </c>
      <c r="H116" s="541">
        <f>D116*G116</f>
        <v>460664.79841040017</v>
      </c>
      <c r="I116" s="542">
        <f>+H116/$H$130</f>
        <v>1.795797233383942E-3</v>
      </c>
      <c r="J116" s="203"/>
      <c r="K116" s="577">
        <f t="shared" si="12"/>
        <v>268011.44353040023</v>
      </c>
      <c r="L116" s="577">
        <f t="shared" si="13"/>
        <v>192653.35488</v>
      </c>
      <c r="M116" s="203"/>
      <c r="N116" s="203"/>
      <c r="O116" s="203"/>
      <c r="P116" s="203"/>
      <c r="Q116" s="203"/>
      <c r="R116" s="203"/>
      <c r="S116" s="203"/>
      <c r="T116" s="203"/>
      <c r="U116" s="203"/>
      <c r="V116" s="203"/>
      <c r="W116" s="203"/>
      <c r="X116" s="203"/>
      <c r="Y116" s="203"/>
      <c r="Z116" s="203"/>
    </row>
    <row r="117" spans="1:26" s="475" customFormat="1" ht="15.75" customHeight="1" x14ac:dyDescent="0.2">
      <c r="A117" s="543">
        <v>20</v>
      </c>
      <c r="B117" s="531"/>
      <c r="C117" s="585"/>
      <c r="D117" s="531"/>
      <c r="E117" s="532"/>
      <c r="F117" s="533"/>
      <c r="G117" s="534"/>
      <c r="H117" s="535">
        <f>SUM(H116)</f>
        <v>460664.79841040017</v>
      </c>
      <c r="I117" s="536">
        <f>+H117/$H$130</f>
        <v>1.795797233383942E-3</v>
      </c>
      <c r="J117" s="203"/>
      <c r="K117" s="577">
        <f t="shared" si="12"/>
        <v>0</v>
      </c>
      <c r="L117" s="577">
        <f t="shared" si="13"/>
        <v>0</v>
      </c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</row>
    <row r="118" spans="1:26" s="475" customFormat="1" ht="15.75" customHeight="1" x14ac:dyDescent="0.2">
      <c r="A118" s="521">
        <v>21</v>
      </c>
      <c r="B118" s="670" t="s">
        <v>158</v>
      </c>
      <c r="C118" s="640"/>
      <c r="D118" s="640"/>
      <c r="E118" s="640"/>
      <c r="F118" s="640"/>
      <c r="G118" s="618"/>
      <c r="H118" s="522">
        <f>+H124</f>
        <v>10712514.328105306</v>
      </c>
      <c r="I118" s="523">
        <f>+I124</f>
        <v>4.1760307406555751E-2</v>
      </c>
      <c r="J118" s="203"/>
      <c r="K118" s="577">
        <f t="shared" si="12"/>
        <v>0</v>
      </c>
      <c r="L118" s="577">
        <f t="shared" si="13"/>
        <v>0</v>
      </c>
      <c r="M118" s="203"/>
      <c r="N118" s="203"/>
      <c r="O118" s="203"/>
      <c r="P118" s="203"/>
      <c r="Q118" s="203"/>
      <c r="R118" s="203"/>
      <c r="S118" s="203"/>
      <c r="T118" s="203"/>
      <c r="U118" s="203"/>
      <c r="V118" s="203"/>
      <c r="W118" s="203"/>
      <c r="X118" s="203"/>
      <c r="Y118" s="203"/>
      <c r="Z118" s="203"/>
    </row>
    <row r="119" spans="1:26" s="475" customFormat="1" ht="15.75" customHeight="1" x14ac:dyDescent="0.2">
      <c r="A119" s="565" t="s">
        <v>458</v>
      </c>
      <c r="B119" s="540" t="s">
        <v>160</v>
      </c>
      <c r="C119" s="584" t="s">
        <v>25</v>
      </c>
      <c r="D119" s="182">
        <f>+Computo!K397</f>
        <v>415.91</v>
      </c>
      <c r="E119" s="534">
        <f>+'Analisis de Precios'!H1590</f>
        <v>5050.7467804718426</v>
      </c>
      <c r="F119" s="541">
        <f>+'Analisis de Precios'!H1596</f>
        <v>4602.3217800000002</v>
      </c>
      <c r="G119" s="534">
        <f>E119+F119</f>
        <v>9653.0685604718419</v>
      </c>
      <c r="H119" s="541">
        <f>D119*G119</f>
        <v>4014807.744985844</v>
      </c>
      <c r="I119" s="542">
        <f t="shared" ref="I119:I124" si="19">+H119/$H$130</f>
        <v>1.5650817396711314E-2</v>
      </c>
      <c r="J119" s="203"/>
      <c r="K119" s="577">
        <f t="shared" si="12"/>
        <v>2100656.0934660444</v>
      </c>
      <c r="L119" s="577">
        <f t="shared" si="13"/>
        <v>1914151.6515198003</v>
      </c>
      <c r="M119" s="203"/>
      <c r="N119" s="203"/>
      <c r="O119" s="203"/>
      <c r="P119" s="203"/>
      <c r="Q119" s="203"/>
      <c r="R119" s="203"/>
      <c r="S119" s="203"/>
      <c r="T119" s="203"/>
      <c r="U119" s="203"/>
      <c r="V119" s="203"/>
      <c r="W119" s="203"/>
      <c r="X119" s="203"/>
      <c r="Y119" s="203"/>
      <c r="Z119" s="203"/>
    </row>
    <row r="120" spans="1:26" s="475" customFormat="1" ht="15.75" customHeight="1" x14ac:dyDescent="0.2">
      <c r="A120" s="565" t="s">
        <v>554</v>
      </c>
      <c r="B120" s="540" t="s">
        <v>161</v>
      </c>
      <c r="C120" s="584" t="s">
        <v>25</v>
      </c>
      <c r="D120" s="182">
        <f>+Computo!K402</f>
        <v>395.55</v>
      </c>
      <c r="E120" s="534">
        <f>+'Analisis de Precios'!H1610</f>
        <v>5050.7467804718426</v>
      </c>
      <c r="F120" s="541">
        <f>+'Analisis de Precios'!H1616</f>
        <v>4142.089602</v>
      </c>
      <c r="G120" s="534">
        <f>E120+F120</f>
        <v>9192.8363824718435</v>
      </c>
      <c r="H120" s="541">
        <f>D120*G120</f>
        <v>3636226.4310867377</v>
      </c>
      <c r="I120" s="542">
        <f t="shared" si="19"/>
        <v>1.4175004010368737E-2</v>
      </c>
      <c r="J120" s="203"/>
      <c r="K120" s="577">
        <f t="shared" si="12"/>
        <v>1997822.8890156373</v>
      </c>
      <c r="L120" s="577">
        <f t="shared" si="13"/>
        <v>1638403.5420711001</v>
      </c>
      <c r="M120" s="203"/>
      <c r="N120" s="203"/>
      <c r="O120" s="203"/>
      <c r="P120" s="203"/>
      <c r="Q120" s="203"/>
      <c r="R120" s="203"/>
      <c r="S120" s="203"/>
      <c r="T120" s="203"/>
      <c r="U120" s="203"/>
      <c r="V120" s="203"/>
      <c r="W120" s="203"/>
      <c r="X120" s="203"/>
      <c r="Y120" s="203"/>
      <c r="Z120" s="203"/>
    </row>
    <row r="121" spans="1:26" s="475" customFormat="1" ht="15.75" customHeight="1" x14ac:dyDescent="0.2">
      <c r="A121" s="565" t="s">
        <v>555</v>
      </c>
      <c r="B121" s="540" t="s">
        <v>162</v>
      </c>
      <c r="C121" s="584" t="s">
        <v>25</v>
      </c>
      <c r="D121" s="182">
        <f>+Computo!K407</f>
        <v>221.95</v>
      </c>
      <c r="E121" s="534">
        <f>+'Analisis de Precios'!H1630</f>
        <v>7069.841197458506</v>
      </c>
      <c r="F121" s="541">
        <f>+'Analisis de Precios'!H1636</f>
        <v>5017.2504059999992</v>
      </c>
      <c r="G121" s="534">
        <f>E121+F121</f>
        <v>12087.091603458506</v>
      </c>
      <c r="H121" s="541">
        <f>D121*G121</f>
        <v>2682729.9813876152</v>
      </c>
      <c r="I121" s="542">
        <f t="shared" si="19"/>
        <v>1.0458014363407169E-2</v>
      </c>
      <c r="J121" s="203"/>
      <c r="K121" s="577">
        <f t="shared" si="12"/>
        <v>1569151.2537759154</v>
      </c>
      <c r="L121" s="577">
        <f t="shared" si="13"/>
        <v>1113578.7276116998</v>
      </c>
      <c r="M121" s="203"/>
      <c r="N121" s="203"/>
      <c r="O121" s="203"/>
      <c r="P121" s="203"/>
      <c r="Q121" s="203"/>
      <c r="R121" s="203"/>
      <c r="S121" s="203"/>
      <c r="T121" s="203"/>
      <c r="U121" s="203"/>
      <c r="V121" s="203"/>
      <c r="W121" s="203"/>
      <c r="X121" s="203"/>
      <c r="Y121" s="203"/>
      <c r="Z121" s="203"/>
    </row>
    <row r="122" spans="1:26" s="475" customFormat="1" ht="15.75" customHeight="1" x14ac:dyDescent="0.2">
      <c r="A122" s="565" t="s">
        <v>556</v>
      </c>
      <c r="B122" s="540" t="s">
        <v>163</v>
      </c>
      <c r="C122" s="584" t="s">
        <v>25</v>
      </c>
      <c r="D122" s="182">
        <f>+Computo!K412</f>
        <v>8</v>
      </c>
      <c r="E122" s="534">
        <f>+'Analisis de Precios'!H1650</f>
        <v>8507.8239668226506</v>
      </c>
      <c r="F122" s="541">
        <f>+'Analisis de Precios'!H1656</f>
        <v>8234.2745099999993</v>
      </c>
      <c r="G122" s="534">
        <f>E122+F122</f>
        <v>16742.098476822648</v>
      </c>
      <c r="H122" s="541">
        <f>D122*G122</f>
        <v>133936.78781458118</v>
      </c>
      <c r="I122" s="542">
        <f t="shared" si="19"/>
        <v>5.2212218913996094E-4</v>
      </c>
      <c r="J122" s="203"/>
      <c r="K122" s="577">
        <f t="shared" si="12"/>
        <v>68062.591734581205</v>
      </c>
      <c r="L122" s="577">
        <f t="shared" si="13"/>
        <v>65874.196079999994</v>
      </c>
      <c r="M122" s="203"/>
      <c r="N122" s="203"/>
      <c r="O122" s="203"/>
      <c r="P122" s="203"/>
      <c r="Q122" s="203"/>
      <c r="R122" s="203"/>
      <c r="S122" s="203"/>
      <c r="T122" s="203"/>
      <c r="U122" s="203"/>
      <c r="V122" s="203"/>
      <c r="W122" s="203"/>
      <c r="X122" s="203"/>
      <c r="Y122" s="203"/>
      <c r="Z122" s="203"/>
    </row>
    <row r="123" spans="1:26" s="475" customFormat="1" ht="15.75" customHeight="1" x14ac:dyDescent="0.2">
      <c r="A123" s="565" t="s">
        <v>557</v>
      </c>
      <c r="B123" s="540" t="s">
        <v>164</v>
      </c>
      <c r="C123" s="584" t="s">
        <v>25</v>
      </c>
      <c r="D123" s="182">
        <f>+Computo!K417</f>
        <v>17.43</v>
      </c>
      <c r="E123" s="534">
        <f>+'Analisis de Precios'!H1670</f>
        <v>5927.4520546831563</v>
      </c>
      <c r="F123" s="541">
        <f>+'Analisis de Precios'!H1675</f>
        <v>8118.0661799999998</v>
      </c>
      <c r="G123" s="534">
        <f>E123+F123</f>
        <v>14045.518234683157</v>
      </c>
      <c r="H123" s="541">
        <f>D123*G123</f>
        <v>244813.38283052744</v>
      </c>
      <c r="I123" s="542">
        <f t="shared" si="19"/>
        <v>9.5434944692856648E-4</v>
      </c>
      <c r="J123" s="203"/>
      <c r="K123" s="577">
        <f t="shared" si="12"/>
        <v>103315.48931312741</v>
      </c>
      <c r="L123" s="577">
        <f t="shared" si="13"/>
        <v>141497.89351739999</v>
      </c>
      <c r="M123" s="203"/>
      <c r="N123" s="203"/>
      <c r="O123" s="203"/>
      <c r="P123" s="203"/>
      <c r="Q123" s="203"/>
      <c r="R123" s="203"/>
      <c r="S123" s="203"/>
      <c r="T123" s="203"/>
      <c r="U123" s="203"/>
      <c r="V123" s="203"/>
      <c r="W123" s="203"/>
      <c r="X123" s="203"/>
      <c r="Y123" s="203"/>
      <c r="Z123" s="203"/>
    </row>
    <row r="124" spans="1:26" s="475" customFormat="1" ht="15.75" customHeight="1" x14ac:dyDescent="0.2">
      <c r="A124" s="543">
        <v>21</v>
      </c>
      <c r="B124" s="531"/>
      <c r="C124" s="585"/>
      <c r="D124" s="531"/>
      <c r="E124" s="532"/>
      <c r="F124" s="533"/>
      <c r="G124" s="534"/>
      <c r="H124" s="535">
        <f>SUM(H119:H123)</f>
        <v>10712514.328105306</v>
      </c>
      <c r="I124" s="536">
        <f t="shared" si="19"/>
        <v>4.1760307406555751E-2</v>
      </c>
      <c r="J124" s="203"/>
      <c r="K124" s="577">
        <f t="shared" si="12"/>
        <v>0</v>
      </c>
      <c r="L124" s="577">
        <f t="shared" si="13"/>
        <v>0</v>
      </c>
      <c r="M124" s="203"/>
      <c r="N124" s="203"/>
      <c r="O124" s="203"/>
      <c r="P124" s="203"/>
      <c r="Q124" s="203"/>
      <c r="R124" s="203"/>
      <c r="S124" s="203"/>
      <c r="T124" s="203"/>
      <c r="U124" s="203"/>
      <c r="V124" s="203"/>
      <c r="W124" s="203"/>
      <c r="X124" s="203"/>
      <c r="Y124" s="203"/>
      <c r="Z124" s="203"/>
    </row>
    <row r="125" spans="1:26" s="475" customFormat="1" ht="15.75" customHeight="1" x14ac:dyDescent="0.2">
      <c r="A125" s="524">
        <v>22</v>
      </c>
      <c r="B125" s="672" t="s">
        <v>165</v>
      </c>
      <c r="C125" s="640"/>
      <c r="D125" s="640"/>
      <c r="E125" s="640"/>
      <c r="F125" s="640"/>
      <c r="G125" s="618"/>
      <c r="H125" s="525">
        <f>+H127</f>
        <v>209559.30632100475</v>
      </c>
      <c r="I125" s="526">
        <f>+I127</f>
        <v>8.1691942562074052E-4</v>
      </c>
      <c r="J125" s="203"/>
      <c r="K125" s="577">
        <f t="shared" si="12"/>
        <v>0</v>
      </c>
      <c r="L125" s="577">
        <f t="shared" si="13"/>
        <v>0</v>
      </c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</row>
    <row r="126" spans="1:26" s="475" customFormat="1" ht="15.75" customHeight="1" x14ac:dyDescent="0.2">
      <c r="A126" s="565" t="s">
        <v>558</v>
      </c>
      <c r="B126" s="540" t="s">
        <v>167</v>
      </c>
      <c r="C126" s="584" t="s">
        <v>28</v>
      </c>
      <c r="D126" s="182">
        <f>+Computo!K423</f>
        <v>1</v>
      </c>
      <c r="E126" s="534">
        <f>+'Analisis de Precios'!H1689</f>
        <v>71949.767121004741</v>
      </c>
      <c r="F126" s="541">
        <f>+'Analisis de Precios'!H1692</f>
        <v>137609.5392</v>
      </c>
      <c r="G126" s="534">
        <f>E126+F126</f>
        <v>209559.30632100475</v>
      </c>
      <c r="H126" s="541">
        <f>D126*G126</f>
        <v>209559.30632100475</v>
      </c>
      <c r="I126" s="542">
        <f>+H126/$H$130</f>
        <v>8.1691942562074052E-4</v>
      </c>
      <c r="J126" s="203"/>
      <c r="K126" s="577">
        <f t="shared" si="12"/>
        <v>71949.767121004741</v>
      </c>
      <c r="L126" s="577">
        <f t="shared" si="13"/>
        <v>137609.5392</v>
      </c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</row>
    <row r="127" spans="1:26" s="475" customFormat="1" ht="15.75" customHeight="1" x14ac:dyDescent="0.2">
      <c r="A127" s="543">
        <v>22</v>
      </c>
      <c r="B127" s="531"/>
      <c r="C127" s="585"/>
      <c r="D127" s="531"/>
      <c r="E127" s="532"/>
      <c r="F127" s="533"/>
      <c r="G127" s="534"/>
      <c r="H127" s="535">
        <f>SUM(H126)</f>
        <v>209559.30632100475</v>
      </c>
      <c r="I127" s="536">
        <f>+H127/$H$130</f>
        <v>8.1691942562074052E-4</v>
      </c>
      <c r="J127" s="203"/>
      <c r="K127" s="577">
        <f t="shared" si="12"/>
        <v>0</v>
      </c>
      <c r="L127" s="577">
        <f t="shared" si="13"/>
        <v>0</v>
      </c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</row>
    <row r="128" spans="1:26" s="475" customFormat="1" ht="15.75" hidden="1" customHeight="1" x14ac:dyDescent="0.2">
      <c r="A128" s="203"/>
      <c r="B128" s="203"/>
      <c r="C128" s="170"/>
      <c r="D128" s="203"/>
      <c r="E128" s="202"/>
      <c r="F128" s="202"/>
      <c r="G128" s="202"/>
      <c r="H128" s="202"/>
      <c r="I128" s="562">
        <f>+I127+I124+I114+I107+I103+I96+I92+I85+I73+I70+I66+I61+I54+I47+I40+I35+I26+I15+I10</f>
        <v>0.92988017681753432</v>
      </c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</row>
    <row r="129" spans="1:26" s="475" customFormat="1" ht="6" customHeight="1" x14ac:dyDescent="0.2">
      <c r="A129" s="203"/>
      <c r="B129" s="203"/>
      <c r="C129" s="170"/>
      <c r="D129" s="203"/>
      <c r="E129" s="202"/>
      <c r="F129" s="202"/>
      <c r="G129" s="202"/>
      <c r="H129" s="202"/>
      <c r="I129" s="56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</row>
    <row r="130" spans="1:26" s="475" customFormat="1" ht="15.75" customHeight="1" x14ac:dyDescent="0.2">
      <c r="A130" s="203"/>
      <c r="B130" s="203"/>
      <c r="C130" s="170"/>
      <c r="D130" s="203"/>
      <c r="E130" s="632" t="s">
        <v>5</v>
      </c>
      <c r="F130" s="618"/>
      <c r="G130" s="534"/>
      <c r="H130" s="671">
        <f>H10+H15+H26+H35+H40+H47+H54+H61+H66+H70+H73+H85+H92+H96+H103+H107+H110+H114+H117+H124+H127+H76</f>
        <v>256523837.9069882</v>
      </c>
      <c r="I130" s="618"/>
      <c r="J130" s="203"/>
      <c r="K130" s="577">
        <f>SUM(K6:K129)</f>
        <v>177418669.04314032</v>
      </c>
      <c r="L130" s="577">
        <f>SUM(L6:L129)</f>
        <v>79105168.863847971</v>
      </c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</row>
    <row r="131" spans="1:26" s="475" customFormat="1" ht="15.75" customHeight="1" x14ac:dyDescent="0.2">
      <c r="A131" s="203"/>
      <c r="B131" s="203"/>
      <c r="C131" s="170"/>
      <c r="D131" s="203"/>
      <c r="E131" s="631" t="s">
        <v>6</v>
      </c>
      <c r="F131" s="618"/>
      <c r="G131" s="564">
        <v>0.1</v>
      </c>
      <c r="H131" s="630">
        <f>+H130*G131</f>
        <v>25652383.790698823</v>
      </c>
      <c r="I131" s="618"/>
      <c r="J131" s="203"/>
      <c r="K131" s="577">
        <f>+K130*G131</f>
        <v>17741866.904314034</v>
      </c>
      <c r="L131" s="577">
        <f>+L130*G131</f>
        <v>7910516.8863847973</v>
      </c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</row>
    <row r="132" spans="1:26" s="475" customFormat="1" ht="15.75" customHeight="1" x14ac:dyDescent="0.2">
      <c r="A132" s="203"/>
      <c r="B132" s="203"/>
      <c r="C132" s="170"/>
      <c r="D132" s="203"/>
      <c r="E132" s="631" t="s">
        <v>7</v>
      </c>
      <c r="F132" s="618"/>
      <c r="G132" s="564">
        <v>0.1</v>
      </c>
      <c r="H132" s="630">
        <f>+H130*G132</f>
        <v>25652383.790698823</v>
      </c>
      <c r="I132" s="618"/>
      <c r="J132" s="203"/>
      <c r="K132" s="577">
        <f>+K130*G132</f>
        <v>17741866.904314034</v>
      </c>
      <c r="L132" s="577">
        <f>+L130*G132</f>
        <v>7910516.8863847973</v>
      </c>
      <c r="M132" s="203"/>
      <c r="N132" s="203"/>
      <c r="O132" s="203"/>
      <c r="P132" s="203"/>
      <c r="Q132" s="203"/>
      <c r="R132" s="203"/>
      <c r="S132" s="203"/>
      <c r="T132" s="203"/>
      <c r="U132" s="203"/>
      <c r="V132" s="203"/>
      <c r="W132" s="203"/>
      <c r="X132" s="203"/>
      <c r="Y132" s="203"/>
      <c r="Z132" s="203"/>
    </row>
    <row r="133" spans="1:26" s="475" customFormat="1" ht="15.75" customHeight="1" x14ac:dyDescent="0.2">
      <c r="A133" s="203"/>
      <c r="B133" s="203"/>
      <c r="C133" s="170"/>
      <c r="D133" s="203"/>
      <c r="E133" s="632" t="s">
        <v>8</v>
      </c>
      <c r="F133" s="618"/>
      <c r="G133" s="534"/>
      <c r="H133" s="671">
        <f>+H130+H131+H132</f>
        <v>307828605.48838586</v>
      </c>
      <c r="I133" s="618"/>
      <c r="J133" s="203"/>
      <c r="K133" s="577">
        <f>SUM(K130:K132)</f>
        <v>212902402.8517684</v>
      </c>
      <c r="L133" s="577">
        <f>SUM(L130:L132)</f>
        <v>94926202.636617571</v>
      </c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</row>
    <row r="134" spans="1:26" s="475" customFormat="1" ht="15.75" customHeight="1" x14ac:dyDescent="0.2">
      <c r="A134" s="203"/>
      <c r="B134" s="203"/>
      <c r="C134" s="170"/>
      <c r="D134" s="203"/>
      <c r="E134" s="631" t="s">
        <v>11</v>
      </c>
      <c r="F134" s="618"/>
      <c r="G134" s="564">
        <v>0.105</v>
      </c>
      <c r="H134" s="630">
        <f>+H133*G134</f>
        <v>32322003.576280512</v>
      </c>
      <c r="I134" s="618"/>
      <c r="J134" s="203"/>
      <c r="K134" s="577">
        <f>+K133*G136</f>
        <v>14261297.493396863</v>
      </c>
      <c r="L134" s="577">
        <f>+L133*G136</f>
        <v>6358645.0767388893</v>
      </c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</row>
    <row r="135" spans="1:26" s="475" customFormat="1" ht="15.75" customHeight="1" x14ac:dyDescent="0.2">
      <c r="A135" s="203"/>
      <c r="B135" s="203"/>
      <c r="C135" s="170"/>
      <c r="D135" s="203"/>
      <c r="E135" s="632" t="s">
        <v>10</v>
      </c>
      <c r="F135" s="618"/>
      <c r="G135" s="534"/>
      <c r="H135" s="671">
        <f>+H133+H134</f>
        <v>340150609.06466639</v>
      </c>
      <c r="I135" s="618"/>
      <c r="J135" s="203"/>
      <c r="K135" s="577">
        <f>SUM(K133:K134)</f>
        <v>227163700.34516525</v>
      </c>
      <c r="L135" s="577">
        <f>SUM(L133:L134)</f>
        <v>101284847.71335647</v>
      </c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</row>
    <row r="136" spans="1:26" s="475" customFormat="1" ht="15.75" customHeight="1" x14ac:dyDescent="0.2">
      <c r="A136" s="203"/>
      <c r="B136" s="203"/>
      <c r="C136" s="170"/>
      <c r="D136" s="203"/>
      <c r="E136" s="631" t="s">
        <v>9</v>
      </c>
      <c r="F136" s="618"/>
      <c r="G136" s="564">
        <f>+H136*1/H135</f>
        <v>6.6985141089864433E-2</v>
      </c>
      <c r="H136" s="630">
        <v>22785036.539999999</v>
      </c>
      <c r="I136" s="618"/>
      <c r="J136" s="203"/>
      <c r="K136" s="577">
        <f>+K135*G134</f>
        <v>23852188.536242351</v>
      </c>
      <c r="L136" s="577">
        <f>+L135*G134</f>
        <v>10634909.009902429</v>
      </c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</row>
    <row r="137" spans="1:26" s="475" customFormat="1" ht="15.75" customHeight="1" x14ac:dyDescent="0.2">
      <c r="A137" s="529"/>
      <c r="B137" s="529"/>
      <c r="C137" s="588"/>
      <c r="D137" s="529"/>
      <c r="E137" s="673" t="s">
        <v>12</v>
      </c>
      <c r="F137" s="618"/>
      <c r="G137" s="530"/>
      <c r="H137" s="656">
        <f>+H135+H136</f>
        <v>362935645.60466641</v>
      </c>
      <c r="I137" s="618"/>
      <c r="K137" s="577">
        <f>K135+K136</f>
        <v>251015888.88140762</v>
      </c>
      <c r="L137" s="577">
        <f>L135+L136</f>
        <v>111919756.7232589</v>
      </c>
      <c r="M137" s="578">
        <f>SUM(K137:L137)</f>
        <v>362935645.60466653</v>
      </c>
    </row>
    <row r="138" spans="1:26" ht="15.75" customHeight="1" x14ac:dyDescent="0.25">
      <c r="E138" s="674"/>
      <c r="F138" s="675"/>
      <c r="G138" s="65"/>
      <c r="H138" s="64"/>
      <c r="I138" s="73"/>
    </row>
    <row r="139" spans="1:26" ht="15.75" customHeight="1" x14ac:dyDescent="0.2"/>
    <row r="140" spans="1:26" ht="15.75" customHeight="1" x14ac:dyDescent="0.25">
      <c r="E140" s="65"/>
      <c r="F140" s="65"/>
      <c r="G140" s="65"/>
      <c r="H140" s="65"/>
      <c r="I140" s="74"/>
    </row>
    <row r="141" spans="1:26" ht="15.75" customHeight="1" x14ac:dyDescent="0.25">
      <c r="E141" s="65"/>
      <c r="F141" s="65"/>
      <c r="G141" s="65"/>
      <c r="H141" s="65"/>
      <c r="I141" s="74"/>
    </row>
    <row r="142" spans="1:26" ht="15.75" customHeight="1" x14ac:dyDescent="0.25">
      <c r="E142" s="65"/>
      <c r="F142" s="65"/>
      <c r="G142" s="65"/>
      <c r="H142" s="65"/>
      <c r="I142" s="73"/>
    </row>
    <row r="143" spans="1:26" ht="15.75" customHeight="1" x14ac:dyDescent="0.25">
      <c r="E143" s="65"/>
      <c r="F143" s="65"/>
      <c r="G143" s="65"/>
      <c r="H143" s="65"/>
      <c r="I143" s="74"/>
    </row>
    <row r="144" spans="1:26" ht="15.75" customHeight="1" x14ac:dyDescent="0.25">
      <c r="E144" s="65"/>
      <c r="F144" s="65"/>
      <c r="G144" s="65"/>
      <c r="H144" s="65"/>
      <c r="I144" s="74"/>
    </row>
    <row r="145" spans="5:9" ht="15.75" customHeight="1" x14ac:dyDescent="0.25">
      <c r="E145" s="65"/>
      <c r="F145" s="65"/>
      <c r="G145" s="65"/>
      <c r="H145" s="65"/>
      <c r="I145" s="73"/>
    </row>
    <row r="146" spans="5:9" ht="15.75" customHeight="1" x14ac:dyDescent="0.25">
      <c r="E146" s="65"/>
      <c r="F146" s="65"/>
      <c r="G146" s="65"/>
      <c r="H146" s="65"/>
      <c r="I146" s="73"/>
    </row>
    <row r="147" spans="5:9" ht="15.75" customHeight="1" x14ac:dyDescent="0.25">
      <c r="E147" s="65"/>
      <c r="F147" s="65"/>
      <c r="G147" s="65"/>
      <c r="H147" s="65"/>
      <c r="I147" s="73"/>
    </row>
    <row r="148" spans="5:9" ht="15.75" customHeight="1" x14ac:dyDescent="0.25">
      <c r="E148" s="65"/>
      <c r="F148" s="65"/>
      <c r="G148" s="65"/>
      <c r="H148" s="65"/>
      <c r="I148" s="73"/>
    </row>
    <row r="149" spans="5:9" ht="15.75" customHeight="1" x14ac:dyDescent="0.25">
      <c r="E149" s="65"/>
      <c r="F149" s="65"/>
      <c r="G149" s="65"/>
      <c r="H149" s="65"/>
      <c r="I149" s="73"/>
    </row>
    <row r="150" spans="5:9" ht="15.75" customHeight="1" x14ac:dyDescent="0.25">
      <c r="E150" s="65"/>
      <c r="F150" s="65"/>
      <c r="G150" s="65"/>
      <c r="H150" s="65"/>
      <c r="I150" s="73"/>
    </row>
    <row r="151" spans="5:9" ht="15.75" customHeight="1" x14ac:dyDescent="0.25">
      <c r="E151" s="65"/>
      <c r="F151" s="65"/>
      <c r="G151" s="65"/>
      <c r="H151" s="65"/>
      <c r="I151" s="73"/>
    </row>
    <row r="152" spans="5:9" ht="15.75" customHeight="1" x14ac:dyDescent="0.25">
      <c r="E152" s="65"/>
      <c r="F152" s="65"/>
      <c r="G152" s="65"/>
      <c r="H152" s="65"/>
      <c r="I152" s="73"/>
    </row>
    <row r="153" spans="5:9" ht="15.75" customHeight="1" x14ac:dyDescent="0.25">
      <c r="E153" s="65"/>
      <c r="F153" s="65"/>
      <c r="G153" s="65"/>
      <c r="H153" s="65"/>
      <c r="I153" s="73"/>
    </row>
    <row r="154" spans="5:9" ht="15.75" customHeight="1" x14ac:dyDescent="0.25">
      <c r="E154" s="65"/>
      <c r="F154" s="65"/>
      <c r="G154" s="65"/>
      <c r="H154" s="65"/>
      <c r="I154" s="73"/>
    </row>
    <row r="155" spans="5:9" ht="15.75" customHeight="1" x14ac:dyDescent="0.25">
      <c r="E155" s="65"/>
      <c r="F155" s="65"/>
      <c r="G155" s="65"/>
      <c r="H155" s="65"/>
      <c r="I155" s="73"/>
    </row>
    <row r="156" spans="5:9" ht="15.75" customHeight="1" x14ac:dyDescent="0.25">
      <c r="E156" s="65"/>
      <c r="F156" s="65"/>
      <c r="G156" s="65"/>
      <c r="H156" s="65"/>
      <c r="I156" s="73"/>
    </row>
    <row r="157" spans="5:9" ht="15.75" customHeight="1" x14ac:dyDescent="0.25">
      <c r="E157" s="65"/>
      <c r="F157" s="65"/>
      <c r="G157" s="65"/>
      <c r="H157" s="65"/>
      <c r="I157" s="73"/>
    </row>
    <row r="158" spans="5:9" ht="15.75" customHeight="1" x14ac:dyDescent="0.25">
      <c r="E158" s="65"/>
      <c r="F158" s="65"/>
      <c r="G158" s="65"/>
      <c r="H158" s="65"/>
      <c r="I158" s="73"/>
    </row>
    <row r="159" spans="5:9" ht="15.75" customHeight="1" x14ac:dyDescent="0.25">
      <c r="E159" s="65"/>
      <c r="F159" s="65"/>
      <c r="G159" s="65"/>
      <c r="H159" s="65"/>
      <c r="I159" s="73"/>
    </row>
    <row r="160" spans="5:9" ht="15.75" customHeight="1" x14ac:dyDescent="0.25">
      <c r="E160" s="65"/>
      <c r="F160" s="65"/>
      <c r="G160" s="65"/>
      <c r="H160" s="65"/>
      <c r="I160" s="73"/>
    </row>
    <row r="161" spans="5:9" ht="15.75" customHeight="1" x14ac:dyDescent="0.25">
      <c r="E161" s="65"/>
      <c r="F161" s="65"/>
      <c r="G161" s="65"/>
      <c r="H161" s="65"/>
      <c r="I161" s="73"/>
    </row>
    <row r="162" spans="5:9" ht="15.75" customHeight="1" x14ac:dyDescent="0.25">
      <c r="E162" s="65"/>
      <c r="F162" s="65"/>
      <c r="G162" s="65"/>
      <c r="H162" s="65"/>
      <c r="I162" s="73"/>
    </row>
    <row r="163" spans="5:9" ht="15.75" customHeight="1" x14ac:dyDescent="0.25">
      <c r="E163" s="65"/>
      <c r="F163" s="65"/>
      <c r="G163" s="65"/>
      <c r="H163" s="65"/>
      <c r="I163" s="73"/>
    </row>
    <row r="164" spans="5:9" ht="15.75" customHeight="1" x14ac:dyDescent="0.25">
      <c r="E164" s="65"/>
      <c r="F164" s="65"/>
      <c r="G164" s="65"/>
      <c r="H164" s="65"/>
      <c r="I164" s="73"/>
    </row>
    <row r="165" spans="5:9" ht="15.75" customHeight="1" x14ac:dyDescent="0.25">
      <c r="E165" s="65"/>
      <c r="F165" s="65"/>
      <c r="G165" s="65"/>
      <c r="H165" s="65"/>
      <c r="I165" s="73"/>
    </row>
    <row r="166" spans="5:9" ht="15.75" customHeight="1" x14ac:dyDescent="0.25">
      <c r="E166" s="65"/>
      <c r="F166" s="65"/>
      <c r="G166" s="65"/>
      <c r="H166" s="65"/>
      <c r="I166" s="73"/>
    </row>
    <row r="167" spans="5:9" ht="15.75" customHeight="1" x14ac:dyDescent="0.25">
      <c r="E167" s="65"/>
      <c r="F167" s="65"/>
      <c r="G167" s="65"/>
      <c r="H167" s="65"/>
      <c r="I167" s="73"/>
    </row>
    <row r="168" spans="5:9" ht="15.75" customHeight="1" x14ac:dyDescent="0.25">
      <c r="E168" s="65"/>
      <c r="F168" s="65"/>
      <c r="G168" s="65"/>
      <c r="H168" s="65"/>
      <c r="I168" s="73"/>
    </row>
    <row r="169" spans="5:9" ht="15.75" customHeight="1" x14ac:dyDescent="0.25">
      <c r="E169" s="65"/>
      <c r="F169" s="65"/>
      <c r="G169" s="65"/>
      <c r="H169" s="65"/>
      <c r="I169" s="73"/>
    </row>
    <row r="170" spans="5:9" ht="15.75" customHeight="1" x14ac:dyDescent="0.25">
      <c r="E170" s="65"/>
      <c r="F170" s="65"/>
      <c r="G170" s="65"/>
      <c r="H170" s="65"/>
      <c r="I170" s="73"/>
    </row>
    <row r="171" spans="5:9" ht="15.75" customHeight="1" x14ac:dyDescent="0.25">
      <c r="E171" s="65"/>
      <c r="F171" s="65"/>
      <c r="G171" s="65"/>
      <c r="H171" s="65"/>
      <c r="I171" s="73"/>
    </row>
    <row r="172" spans="5:9" ht="15.75" customHeight="1" x14ac:dyDescent="0.25">
      <c r="E172" s="65"/>
      <c r="F172" s="65"/>
      <c r="G172" s="65"/>
      <c r="H172" s="65"/>
      <c r="I172" s="73"/>
    </row>
    <row r="173" spans="5:9" ht="15.75" customHeight="1" x14ac:dyDescent="0.25">
      <c r="E173" s="65"/>
      <c r="F173" s="65"/>
      <c r="G173" s="65"/>
      <c r="H173" s="65"/>
      <c r="I173" s="73"/>
    </row>
    <row r="174" spans="5:9" ht="15.75" customHeight="1" x14ac:dyDescent="0.25">
      <c r="E174" s="65"/>
      <c r="F174" s="65"/>
      <c r="G174" s="65"/>
      <c r="H174" s="65"/>
      <c r="I174" s="73"/>
    </row>
    <row r="175" spans="5:9" ht="15.75" customHeight="1" x14ac:dyDescent="0.25">
      <c r="E175" s="65"/>
      <c r="F175" s="65"/>
      <c r="G175" s="65"/>
      <c r="H175" s="65"/>
      <c r="I175" s="73"/>
    </row>
    <row r="176" spans="5:9" ht="15.75" customHeight="1" x14ac:dyDescent="0.25">
      <c r="E176" s="65"/>
      <c r="F176" s="65"/>
      <c r="G176" s="65"/>
      <c r="H176" s="65"/>
      <c r="I176" s="73"/>
    </row>
    <row r="177" spans="5:9" ht="15.75" customHeight="1" x14ac:dyDescent="0.25">
      <c r="E177" s="65"/>
      <c r="F177" s="65"/>
      <c r="G177" s="65"/>
      <c r="H177" s="65"/>
      <c r="I177" s="73"/>
    </row>
    <row r="178" spans="5:9" ht="15.75" customHeight="1" x14ac:dyDescent="0.25">
      <c r="E178" s="65"/>
      <c r="F178" s="65"/>
      <c r="G178" s="65"/>
      <c r="H178" s="65"/>
      <c r="I178" s="73"/>
    </row>
    <row r="179" spans="5:9" ht="15.75" customHeight="1" x14ac:dyDescent="0.25">
      <c r="E179" s="65"/>
      <c r="F179" s="65"/>
      <c r="G179" s="65"/>
      <c r="H179" s="65"/>
      <c r="I179" s="73"/>
    </row>
    <row r="180" spans="5:9" ht="15.75" customHeight="1" x14ac:dyDescent="0.25">
      <c r="E180" s="65"/>
      <c r="F180" s="65"/>
      <c r="G180" s="65"/>
      <c r="H180" s="65"/>
      <c r="I180" s="73"/>
    </row>
    <row r="181" spans="5:9" ht="15.75" customHeight="1" x14ac:dyDescent="0.25">
      <c r="E181" s="65"/>
      <c r="F181" s="65"/>
      <c r="G181" s="65"/>
      <c r="H181" s="65"/>
      <c r="I181" s="73"/>
    </row>
    <row r="182" spans="5:9" ht="15.75" customHeight="1" x14ac:dyDescent="0.25">
      <c r="E182" s="65"/>
      <c r="F182" s="65"/>
      <c r="G182" s="65"/>
      <c r="H182" s="65"/>
      <c r="I182" s="73"/>
    </row>
    <row r="183" spans="5:9" ht="15.75" customHeight="1" x14ac:dyDescent="0.25">
      <c r="E183" s="65"/>
      <c r="F183" s="65"/>
      <c r="G183" s="65"/>
      <c r="H183" s="65"/>
      <c r="I183" s="73"/>
    </row>
    <row r="184" spans="5:9" ht="15.75" customHeight="1" x14ac:dyDescent="0.25">
      <c r="E184" s="65"/>
      <c r="F184" s="65"/>
      <c r="G184" s="65"/>
      <c r="H184" s="65"/>
      <c r="I184" s="73"/>
    </row>
    <row r="185" spans="5:9" ht="15.75" customHeight="1" x14ac:dyDescent="0.25">
      <c r="E185" s="65"/>
      <c r="F185" s="65"/>
      <c r="G185" s="65"/>
      <c r="H185" s="65"/>
      <c r="I185" s="73"/>
    </row>
    <row r="186" spans="5:9" ht="15.75" customHeight="1" x14ac:dyDescent="0.25">
      <c r="E186" s="65"/>
      <c r="F186" s="65"/>
      <c r="G186" s="65"/>
      <c r="H186" s="65"/>
      <c r="I186" s="73"/>
    </row>
    <row r="187" spans="5:9" ht="15.75" customHeight="1" x14ac:dyDescent="0.25">
      <c r="E187" s="65"/>
      <c r="F187" s="65"/>
      <c r="G187" s="65"/>
      <c r="H187" s="65"/>
      <c r="I187" s="73"/>
    </row>
    <row r="188" spans="5:9" ht="15.75" customHeight="1" x14ac:dyDescent="0.25">
      <c r="E188" s="65"/>
      <c r="F188" s="65"/>
      <c r="G188" s="65"/>
      <c r="H188" s="65"/>
      <c r="I188" s="73"/>
    </row>
    <row r="189" spans="5:9" ht="15.75" customHeight="1" x14ac:dyDescent="0.25">
      <c r="E189" s="65"/>
      <c r="F189" s="65"/>
      <c r="G189" s="65"/>
      <c r="H189" s="65"/>
      <c r="I189" s="73"/>
    </row>
    <row r="190" spans="5:9" ht="15.75" customHeight="1" x14ac:dyDescent="0.25">
      <c r="E190" s="65"/>
      <c r="F190" s="65"/>
      <c r="G190" s="65"/>
      <c r="H190" s="65"/>
      <c r="I190" s="73"/>
    </row>
    <row r="191" spans="5:9" ht="15.75" customHeight="1" x14ac:dyDescent="0.25">
      <c r="E191" s="65"/>
      <c r="F191" s="65"/>
      <c r="G191" s="65"/>
      <c r="H191" s="65"/>
      <c r="I191" s="73"/>
    </row>
    <row r="192" spans="5:9" ht="15.75" customHeight="1" x14ac:dyDescent="0.25">
      <c r="E192" s="65"/>
      <c r="F192" s="65"/>
      <c r="G192" s="65"/>
      <c r="H192" s="65"/>
      <c r="I192" s="73"/>
    </row>
    <row r="193" spans="5:9" ht="15.75" customHeight="1" x14ac:dyDescent="0.25">
      <c r="E193" s="65"/>
      <c r="F193" s="65"/>
      <c r="G193" s="65"/>
      <c r="H193" s="65"/>
      <c r="I193" s="73"/>
    </row>
    <row r="194" spans="5:9" ht="15.75" customHeight="1" x14ac:dyDescent="0.25">
      <c r="E194" s="65"/>
      <c r="F194" s="65"/>
      <c r="G194" s="65"/>
      <c r="H194" s="65"/>
      <c r="I194" s="73"/>
    </row>
    <row r="195" spans="5:9" ht="15.75" customHeight="1" x14ac:dyDescent="0.25">
      <c r="E195" s="65"/>
      <c r="F195" s="65"/>
      <c r="G195" s="65"/>
      <c r="H195" s="65"/>
      <c r="I195" s="73"/>
    </row>
    <row r="196" spans="5:9" ht="15.75" customHeight="1" x14ac:dyDescent="0.25">
      <c r="E196" s="65"/>
      <c r="F196" s="65"/>
      <c r="G196" s="65"/>
      <c r="H196" s="65"/>
      <c r="I196" s="73"/>
    </row>
    <row r="197" spans="5:9" ht="15.75" customHeight="1" x14ac:dyDescent="0.25">
      <c r="E197" s="65"/>
      <c r="F197" s="65"/>
      <c r="G197" s="65"/>
      <c r="H197" s="65"/>
      <c r="I197" s="73"/>
    </row>
    <row r="198" spans="5:9" ht="15.75" customHeight="1" x14ac:dyDescent="0.25">
      <c r="E198" s="65"/>
      <c r="F198" s="65"/>
      <c r="G198" s="65"/>
      <c r="H198" s="65"/>
      <c r="I198" s="73"/>
    </row>
    <row r="199" spans="5:9" ht="15.75" customHeight="1" x14ac:dyDescent="0.25">
      <c r="E199" s="65"/>
      <c r="F199" s="65"/>
      <c r="G199" s="65"/>
      <c r="H199" s="65"/>
      <c r="I199" s="73"/>
    </row>
    <row r="200" spans="5:9" ht="15.75" customHeight="1" x14ac:dyDescent="0.25">
      <c r="E200" s="65"/>
      <c r="F200" s="65"/>
      <c r="G200" s="65"/>
      <c r="H200" s="65"/>
      <c r="I200" s="73"/>
    </row>
    <row r="201" spans="5:9" ht="15.75" customHeight="1" x14ac:dyDescent="0.25">
      <c r="E201" s="65"/>
      <c r="F201" s="65"/>
      <c r="G201" s="65"/>
      <c r="H201" s="65"/>
      <c r="I201" s="73"/>
    </row>
    <row r="202" spans="5:9" ht="15.75" customHeight="1" x14ac:dyDescent="0.25">
      <c r="E202" s="65"/>
      <c r="F202" s="65"/>
      <c r="G202" s="65"/>
      <c r="H202" s="65"/>
      <c r="I202" s="73"/>
    </row>
    <row r="203" spans="5:9" ht="15.75" customHeight="1" x14ac:dyDescent="0.25">
      <c r="E203" s="65"/>
      <c r="F203" s="65"/>
      <c r="G203" s="65"/>
      <c r="H203" s="65"/>
      <c r="I203" s="73"/>
    </row>
    <row r="204" spans="5:9" ht="15.75" customHeight="1" x14ac:dyDescent="0.25">
      <c r="E204" s="65"/>
      <c r="F204" s="65"/>
      <c r="G204" s="65"/>
      <c r="H204" s="65"/>
      <c r="I204" s="73"/>
    </row>
    <row r="205" spans="5:9" ht="15.75" customHeight="1" x14ac:dyDescent="0.25">
      <c r="E205" s="65"/>
      <c r="F205" s="65"/>
      <c r="G205" s="65"/>
      <c r="H205" s="65"/>
      <c r="I205" s="73"/>
    </row>
    <row r="206" spans="5:9" ht="15.75" customHeight="1" x14ac:dyDescent="0.25">
      <c r="E206" s="65"/>
      <c r="F206" s="65"/>
      <c r="G206" s="65"/>
      <c r="H206" s="65"/>
      <c r="I206" s="73"/>
    </row>
    <row r="207" spans="5:9" ht="15.75" customHeight="1" x14ac:dyDescent="0.25">
      <c r="E207" s="65"/>
      <c r="F207" s="65"/>
      <c r="G207" s="65"/>
      <c r="H207" s="65"/>
      <c r="I207" s="73"/>
    </row>
    <row r="208" spans="5:9" ht="15.75" customHeight="1" x14ac:dyDescent="0.25">
      <c r="E208" s="65"/>
      <c r="F208" s="65"/>
      <c r="G208" s="65"/>
      <c r="H208" s="65"/>
      <c r="I208" s="73"/>
    </row>
    <row r="209" spans="5:9" ht="15.75" customHeight="1" x14ac:dyDescent="0.25">
      <c r="E209" s="65"/>
      <c r="F209" s="65"/>
      <c r="G209" s="65"/>
      <c r="H209" s="65"/>
      <c r="I209" s="73"/>
    </row>
    <row r="210" spans="5:9" ht="15.75" customHeight="1" x14ac:dyDescent="0.25">
      <c r="E210" s="65"/>
      <c r="F210" s="65"/>
      <c r="G210" s="65"/>
      <c r="H210" s="65"/>
      <c r="I210" s="73"/>
    </row>
    <row r="211" spans="5:9" ht="15.75" customHeight="1" x14ac:dyDescent="0.25">
      <c r="E211" s="65"/>
      <c r="F211" s="65"/>
      <c r="G211" s="65"/>
      <c r="H211" s="65"/>
      <c r="I211" s="73"/>
    </row>
    <row r="212" spans="5:9" ht="15.75" customHeight="1" x14ac:dyDescent="0.25">
      <c r="E212" s="65"/>
      <c r="F212" s="65"/>
      <c r="G212" s="65"/>
      <c r="H212" s="65"/>
      <c r="I212" s="73"/>
    </row>
    <row r="213" spans="5:9" ht="15.75" customHeight="1" x14ac:dyDescent="0.25">
      <c r="E213" s="65"/>
      <c r="F213" s="65"/>
      <c r="G213" s="65"/>
      <c r="H213" s="65"/>
      <c r="I213" s="73"/>
    </row>
    <row r="214" spans="5:9" ht="15.75" customHeight="1" x14ac:dyDescent="0.25">
      <c r="E214" s="65"/>
      <c r="F214" s="65"/>
      <c r="G214" s="65"/>
      <c r="H214" s="65"/>
      <c r="I214" s="73"/>
    </row>
    <row r="215" spans="5:9" ht="15.75" customHeight="1" x14ac:dyDescent="0.25">
      <c r="E215" s="65"/>
      <c r="F215" s="65"/>
      <c r="G215" s="65"/>
      <c r="H215" s="65"/>
      <c r="I215" s="73"/>
    </row>
    <row r="216" spans="5:9" ht="15.75" customHeight="1" x14ac:dyDescent="0.25">
      <c r="E216" s="65"/>
      <c r="F216" s="65"/>
      <c r="G216" s="65"/>
      <c r="H216" s="65"/>
      <c r="I216" s="73"/>
    </row>
    <row r="217" spans="5:9" ht="15.75" customHeight="1" x14ac:dyDescent="0.25">
      <c r="E217" s="65"/>
      <c r="F217" s="65"/>
      <c r="G217" s="65"/>
      <c r="H217" s="65"/>
      <c r="I217" s="73"/>
    </row>
    <row r="218" spans="5:9" ht="15.75" customHeight="1" x14ac:dyDescent="0.25">
      <c r="E218" s="65"/>
      <c r="F218" s="65"/>
      <c r="G218" s="65"/>
      <c r="H218" s="65"/>
      <c r="I218" s="73"/>
    </row>
    <row r="219" spans="5:9" ht="15.75" customHeight="1" x14ac:dyDescent="0.25">
      <c r="E219" s="65"/>
      <c r="F219" s="65"/>
      <c r="G219" s="65"/>
      <c r="H219" s="65"/>
      <c r="I219" s="73"/>
    </row>
    <row r="220" spans="5:9" ht="15.75" customHeight="1" x14ac:dyDescent="0.25">
      <c r="E220" s="65"/>
      <c r="F220" s="65"/>
      <c r="G220" s="65"/>
      <c r="H220" s="65"/>
      <c r="I220" s="73"/>
    </row>
    <row r="221" spans="5:9" ht="15.75" customHeight="1" x14ac:dyDescent="0.25">
      <c r="E221" s="65"/>
      <c r="F221" s="65"/>
      <c r="G221" s="65"/>
      <c r="H221" s="65"/>
      <c r="I221" s="73"/>
    </row>
    <row r="222" spans="5:9" ht="15.75" customHeight="1" x14ac:dyDescent="0.25">
      <c r="E222" s="65"/>
      <c r="F222" s="65"/>
      <c r="G222" s="65"/>
      <c r="H222" s="65"/>
      <c r="I222" s="73"/>
    </row>
    <row r="223" spans="5:9" ht="15.75" customHeight="1" x14ac:dyDescent="0.25">
      <c r="E223" s="65"/>
      <c r="F223" s="65"/>
      <c r="G223" s="65"/>
      <c r="H223" s="65"/>
      <c r="I223" s="73"/>
    </row>
    <row r="224" spans="5:9" ht="15.75" customHeight="1" x14ac:dyDescent="0.25">
      <c r="E224" s="65"/>
      <c r="F224" s="65"/>
      <c r="G224" s="65"/>
      <c r="H224" s="65"/>
      <c r="I224" s="73"/>
    </row>
    <row r="225" spans="5:9" ht="15.75" customHeight="1" x14ac:dyDescent="0.25">
      <c r="E225" s="65"/>
      <c r="F225" s="65"/>
      <c r="G225" s="65"/>
      <c r="H225" s="65"/>
      <c r="I225" s="73"/>
    </row>
    <row r="226" spans="5:9" ht="15.75" customHeight="1" x14ac:dyDescent="0.25">
      <c r="E226" s="65"/>
      <c r="F226" s="65"/>
      <c r="G226" s="65"/>
      <c r="H226" s="65"/>
      <c r="I226" s="73"/>
    </row>
    <row r="227" spans="5:9" ht="15.75" customHeight="1" x14ac:dyDescent="0.25">
      <c r="E227" s="65"/>
      <c r="F227" s="65"/>
      <c r="G227" s="65"/>
      <c r="H227" s="65"/>
      <c r="I227" s="73"/>
    </row>
    <row r="228" spans="5:9" ht="15.75" customHeight="1" x14ac:dyDescent="0.25">
      <c r="E228" s="65"/>
      <c r="F228" s="65"/>
      <c r="G228" s="65"/>
      <c r="H228" s="65"/>
      <c r="I228" s="73"/>
    </row>
    <row r="229" spans="5:9" ht="15.75" customHeight="1" x14ac:dyDescent="0.25">
      <c r="E229" s="65"/>
      <c r="F229" s="65"/>
      <c r="G229" s="65"/>
      <c r="H229" s="65"/>
      <c r="I229" s="73"/>
    </row>
    <row r="230" spans="5:9" ht="15.75" customHeight="1" x14ac:dyDescent="0.25">
      <c r="E230" s="65"/>
      <c r="F230" s="65"/>
      <c r="G230" s="65"/>
      <c r="H230" s="65"/>
      <c r="I230" s="73"/>
    </row>
    <row r="231" spans="5:9" ht="15.75" customHeight="1" x14ac:dyDescent="0.25">
      <c r="E231" s="65"/>
      <c r="F231" s="65"/>
      <c r="G231" s="65"/>
      <c r="H231" s="65"/>
      <c r="I231" s="73"/>
    </row>
    <row r="232" spans="5:9" ht="15.75" customHeight="1" x14ac:dyDescent="0.25">
      <c r="E232" s="65"/>
      <c r="F232" s="65"/>
      <c r="G232" s="65"/>
      <c r="H232" s="65"/>
      <c r="I232" s="73"/>
    </row>
    <row r="233" spans="5:9" ht="15.75" customHeight="1" x14ac:dyDescent="0.25">
      <c r="E233" s="65"/>
      <c r="F233" s="65"/>
      <c r="G233" s="65"/>
      <c r="H233" s="65"/>
      <c r="I233" s="73"/>
    </row>
    <row r="234" spans="5:9" ht="15.75" customHeight="1" x14ac:dyDescent="0.25">
      <c r="E234" s="65"/>
      <c r="F234" s="65"/>
      <c r="G234" s="65"/>
      <c r="H234" s="65"/>
      <c r="I234" s="73"/>
    </row>
    <row r="235" spans="5:9" ht="15.75" customHeight="1" x14ac:dyDescent="0.25">
      <c r="E235" s="65"/>
      <c r="F235" s="65"/>
      <c r="G235" s="65"/>
      <c r="H235" s="65"/>
      <c r="I235" s="73"/>
    </row>
    <row r="236" spans="5:9" ht="15.75" customHeight="1" x14ac:dyDescent="0.25">
      <c r="E236" s="65"/>
      <c r="F236" s="65"/>
      <c r="G236" s="65"/>
      <c r="H236" s="65"/>
      <c r="I236" s="73"/>
    </row>
    <row r="237" spans="5:9" ht="15.75" customHeight="1" x14ac:dyDescent="0.25">
      <c r="E237" s="65"/>
      <c r="F237" s="65"/>
      <c r="G237" s="65"/>
      <c r="H237" s="65"/>
      <c r="I237" s="73"/>
    </row>
    <row r="238" spans="5:9" ht="15.75" customHeight="1" x14ac:dyDescent="0.25">
      <c r="E238" s="65"/>
      <c r="F238" s="65"/>
      <c r="G238" s="65"/>
      <c r="H238" s="65"/>
      <c r="I238" s="73"/>
    </row>
    <row r="239" spans="5:9" ht="15.75" customHeight="1" x14ac:dyDescent="0.25">
      <c r="E239" s="65"/>
      <c r="F239" s="65"/>
      <c r="G239" s="65"/>
      <c r="H239" s="65"/>
      <c r="I239" s="73"/>
    </row>
    <row r="240" spans="5:9" ht="15.75" customHeight="1" x14ac:dyDescent="0.25">
      <c r="E240" s="65"/>
      <c r="F240" s="65"/>
      <c r="G240" s="65"/>
      <c r="H240" s="65"/>
      <c r="I240" s="73"/>
    </row>
    <row r="241" spans="5:9" ht="15.75" customHeight="1" x14ac:dyDescent="0.25">
      <c r="E241" s="65"/>
      <c r="F241" s="65"/>
      <c r="G241" s="65"/>
      <c r="H241" s="65"/>
      <c r="I241" s="73"/>
    </row>
    <row r="242" spans="5:9" ht="15.75" customHeight="1" x14ac:dyDescent="0.25">
      <c r="E242" s="65"/>
      <c r="F242" s="65"/>
      <c r="G242" s="65"/>
      <c r="H242" s="65"/>
      <c r="I242" s="73"/>
    </row>
    <row r="243" spans="5:9" ht="15.75" customHeight="1" x14ac:dyDescent="0.25">
      <c r="E243" s="65"/>
      <c r="F243" s="65"/>
      <c r="G243" s="65"/>
      <c r="H243" s="65"/>
      <c r="I243" s="73"/>
    </row>
    <row r="244" spans="5:9" ht="15.75" customHeight="1" x14ac:dyDescent="0.25">
      <c r="E244" s="65"/>
      <c r="F244" s="65"/>
      <c r="G244" s="65"/>
      <c r="H244" s="65"/>
      <c r="I244" s="73"/>
    </row>
    <row r="245" spans="5:9" ht="15.75" customHeight="1" x14ac:dyDescent="0.25">
      <c r="E245" s="65"/>
      <c r="F245" s="65"/>
      <c r="G245" s="65"/>
      <c r="H245" s="65"/>
      <c r="I245" s="73"/>
    </row>
    <row r="246" spans="5:9" ht="15.75" customHeight="1" x14ac:dyDescent="0.25">
      <c r="E246" s="65"/>
      <c r="F246" s="65"/>
      <c r="G246" s="65"/>
      <c r="H246" s="65"/>
      <c r="I246" s="73"/>
    </row>
    <row r="247" spans="5:9" ht="15.75" customHeight="1" x14ac:dyDescent="0.25">
      <c r="E247" s="65"/>
      <c r="F247" s="65"/>
      <c r="G247" s="65"/>
      <c r="H247" s="65"/>
      <c r="I247" s="73"/>
    </row>
    <row r="248" spans="5:9" ht="15.75" customHeight="1" x14ac:dyDescent="0.25">
      <c r="E248" s="65"/>
      <c r="F248" s="65"/>
      <c r="G248" s="65"/>
      <c r="H248" s="65"/>
      <c r="I248" s="73"/>
    </row>
    <row r="249" spans="5:9" ht="15.75" customHeight="1" x14ac:dyDescent="0.25">
      <c r="E249" s="65"/>
      <c r="F249" s="65"/>
      <c r="G249" s="65"/>
      <c r="H249" s="65"/>
      <c r="I249" s="73"/>
    </row>
    <row r="250" spans="5:9" ht="15.75" customHeight="1" x14ac:dyDescent="0.25">
      <c r="E250" s="65"/>
      <c r="F250" s="65"/>
      <c r="G250" s="65"/>
      <c r="H250" s="65"/>
      <c r="I250" s="73"/>
    </row>
    <row r="251" spans="5:9" ht="15.75" customHeight="1" x14ac:dyDescent="0.25">
      <c r="E251" s="65"/>
      <c r="F251" s="65"/>
      <c r="G251" s="65"/>
      <c r="H251" s="65"/>
      <c r="I251" s="73"/>
    </row>
    <row r="252" spans="5:9" ht="15.75" customHeight="1" x14ac:dyDescent="0.25">
      <c r="E252" s="65"/>
      <c r="F252" s="65"/>
      <c r="G252" s="65"/>
      <c r="H252" s="65"/>
      <c r="I252" s="73"/>
    </row>
    <row r="253" spans="5:9" ht="15.75" customHeight="1" x14ac:dyDescent="0.25">
      <c r="E253" s="65"/>
      <c r="F253" s="65"/>
      <c r="G253" s="65"/>
      <c r="H253" s="65"/>
      <c r="I253" s="73"/>
    </row>
    <row r="254" spans="5:9" ht="15.75" customHeight="1" x14ac:dyDescent="0.25">
      <c r="E254" s="65"/>
      <c r="F254" s="65"/>
      <c r="G254" s="65"/>
      <c r="H254" s="65"/>
      <c r="I254" s="73"/>
    </row>
    <row r="255" spans="5:9" ht="15.75" customHeight="1" x14ac:dyDescent="0.25">
      <c r="E255" s="65"/>
      <c r="F255" s="65"/>
      <c r="G255" s="65"/>
      <c r="H255" s="65"/>
      <c r="I255" s="73"/>
    </row>
    <row r="256" spans="5:9" ht="15.75" customHeight="1" x14ac:dyDescent="0.25">
      <c r="E256" s="65"/>
      <c r="F256" s="65"/>
      <c r="G256" s="65"/>
      <c r="H256" s="65"/>
      <c r="I256" s="73"/>
    </row>
    <row r="257" spans="5:9" ht="15.75" customHeight="1" x14ac:dyDescent="0.25">
      <c r="E257" s="65"/>
      <c r="F257" s="65"/>
      <c r="G257" s="65"/>
      <c r="H257" s="65"/>
      <c r="I257" s="73"/>
    </row>
    <row r="258" spans="5:9" ht="15.75" customHeight="1" x14ac:dyDescent="0.25">
      <c r="E258" s="65"/>
      <c r="F258" s="65"/>
      <c r="G258" s="65"/>
      <c r="H258" s="65"/>
      <c r="I258" s="73"/>
    </row>
    <row r="259" spans="5:9" ht="15.75" customHeight="1" x14ac:dyDescent="0.25">
      <c r="E259" s="65"/>
      <c r="F259" s="65"/>
      <c r="G259" s="65"/>
      <c r="H259" s="65"/>
      <c r="I259" s="73"/>
    </row>
    <row r="260" spans="5:9" ht="15.75" customHeight="1" x14ac:dyDescent="0.25">
      <c r="E260" s="65"/>
      <c r="F260" s="65"/>
      <c r="G260" s="65"/>
      <c r="H260" s="65"/>
      <c r="I260" s="73"/>
    </row>
    <row r="261" spans="5:9" ht="15.75" customHeight="1" x14ac:dyDescent="0.25">
      <c r="E261" s="65"/>
      <c r="F261" s="65"/>
      <c r="G261" s="65"/>
      <c r="H261" s="65"/>
      <c r="I261" s="73"/>
    </row>
    <row r="262" spans="5:9" ht="15.75" customHeight="1" x14ac:dyDescent="0.25">
      <c r="E262" s="65"/>
      <c r="F262" s="65"/>
      <c r="G262" s="65"/>
      <c r="H262" s="65"/>
      <c r="I262" s="73"/>
    </row>
    <row r="263" spans="5:9" ht="15.75" customHeight="1" x14ac:dyDescent="0.25">
      <c r="E263" s="65"/>
      <c r="F263" s="65"/>
      <c r="G263" s="65"/>
      <c r="H263" s="65"/>
      <c r="I263" s="73"/>
    </row>
    <row r="264" spans="5:9" ht="15.75" customHeight="1" x14ac:dyDescent="0.25">
      <c r="E264" s="65"/>
      <c r="F264" s="65"/>
      <c r="G264" s="65"/>
      <c r="H264" s="65"/>
      <c r="I264" s="73"/>
    </row>
    <row r="265" spans="5:9" ht="15.75" customHeight="1" x14ac:dyDescent="0.25">
      <c r="E265" s="65"/>
      <c r="F265" s="65"/>
      <c r="G265" s="65"/>
      <c r="H265" s="65"/>
      <c r="I265" s="73"/>
    </row>
    <row r="266" spans="5:9" ht="15.75" customHeight="1" x14ac:dyDescent="0.25">
      <c r="E266" s="65"/>
      <c r="F266" s="65"/>
      <c r="G266" s="65"/>
      <c r="H266" s="65"/>
      <c r="I266" s="73"/>
    </row>
    <row r="267" spans="5:9" ht="15.75" customHeight="1" x14ac:dyDescent="0.25">
      <c r="E267" s="65"/>
      <c r="F267" s="65"/>
      <c r="G267" s="65"/>
      <c r="H267" s="65"/>
      <c r="I267" s="73"/>
    </row>
    <row r="268" spans="5:9" ht="15.75" customHeight="1" x14ac:dyDescent="0.25">
      <c r="E268" s="65"/>
      <c r="F268" s="65"/>
      <c r="G268" s="65"/>
      <c r="H268" s="65"/>
      <c r="I268" s="73"/>
    </row>
    <row r="269" spans="5:9" ht="15.75" customHeight="1" x14ac:dyDescent="0.25">
      <c r="E269" s="65"/>
      <c r="F269" s="65"/>
      <c r="G269" s="65"/>
      <c r="H269" s="65"/>
      <c r="I269" s="73"/>
    </row>
    <row r="270" spans="5:9" ht="15.75" customHeight="1" x14ac:dyDescent="0.25">
      <c r="E270" s="65"/>
      <c r="F270" s="65"/>
      <c r="G270" s="65"/>
      <c r="H270" s="65"/>
      <c r="I270" s="73"/>
    </row>
    <row r="271" spans="5:9" ht="15.75" customHeight="1" x14ac:dyDescent="0.25">
      <c r="E271" s="65"/>
      <c r="F271" s="65"/>
      <c r="G271" s="65"/>
      <c r="H271" s="65"/>
      <c r="I271" s="73"/>
    </row>
    <row r="272" spans="5:9" ht="15.75" customHeight="1" x14ac:dyDescent="0.25">
      <c r="E272" s="65"/>
      <c r="F272" s="65"/>
      <c r="G272" s="65"/>
      <c r="H272" s="65"/>
      <c r="I272" s="73"/>
    </row>
    <row r="273" spans="5:9" ht="15.75" customHeight="1" x14ac:dyDescent="0.25">
      <c r="E273" s="65"/>
      <c r="F273" s="65"/>
      <c r="G273" s="65"/>
      <c r="H273" s="65"/>
      <c r="I273" s="73"/>
    </row>
    <row r="274" spans="5:9" ht="15.75" customHeight="1" x14ac:dyDescent="0.25">
      <c r="E274" s="65"/>
      <c r="F274" s="65"/>
      <c r="G274" s="65"/>
      <c r="H274" s="65"/>
      <c r="I274" s="73"/>
    </row>
    <row r="275" spans="5:9" ht="15.75" customHeight="1" x14ac:dyDescent="0.25">
      <c r="E275" s="65"/>
      <c r="F275" s="65"/>
      <c r="G275" s="65"/>
      <c r="H275" s="65"/>
      <c r="I275" s="73"/>
    </row>
    <row r="276" spans="5:9" ht="15.75" customHeight="1" x14ac:dyDescent="0.25">
      <c r="E276" s="65"/>
      <c r="F276" s="65"/>
      <c r="G276" s="65"/>
      <c r="H276" s="65"/>
      <c r="I276" s="73"/>
    </row>
    <row r="277" spans="5:9" ht="15.75" customHeight="1" x14ac:dyDescent="0.25">
      <c r="E277" s="65"/>
      <c r="F277" s="65"/>
      <c r="G277" s="65"/>
      <c r="H277" s="65"/>
      <c r="I277" s="73"/>
    </row>
    <row r="278" spans="5:9" ht="15.75" customHeight="1" x14ac:dyDescent="0.25">
      <c r="E278" s="65"/>
      <c r="F278" s="65"/>
      <c r="G278" s="65"/>
      <c r="H278" s="65"/>
      <c r="I278" s="73"/>
    </row>
    <row r="279" spans="5:9" ht="15.75" customHeight="1" x14ac:dyDescent="0.25">
      <c r="E279" s="65"/>
      <c r="F279" s="65"/>
      <c r="G279" s="65"/>
      <c r="H279" s="65"/>
      <c r="I279" s="73"/>
    </row>
    <row r="280" spans="5:9" ht="15.75" customHeight="1" x14ac:dyDescent="0.25">
      <c r="E280" s="65"/>
      <c r="F280" s="65"/>
      <c r="G280" s="65"/>
      <c r="H280" s="65"/>
      <c r="I280" s="73"/>
    </row>
    <row r="281" spans="5:9" ht="15.75" customHeight="1" x14ac:dyDescent="0.25">
      <c r="E281" s="65"/>
      <c r="F281" s="65"/>
      <c r="G281" s="65"/>
      <c r="H281" s="65"/>
      <c r="I281" s="73"/>
    </row>
    <row r="282" spans="5:9" ht="15.75" customHeight="1" x14ac:dyDescent="0.25">
      <c r="E282" s="65"/>
      <c r="F282" s="65"/>
      <c r="G282" s="65"/>
      <c r="H282" s="65"/>
      <c r="I282" s="73"/>
    </row>
    <row r="283" spans="5:9" ht="15.75" customHeight="1" x14ac:dyDescent="0.25">
      <c r="E283" s="65"/>
      <c r="F283" s="65"/>
      <c r="G283" s="65"/>
      <c r="H283" s="65"/>
      <c r="I283" s="73"/>
    </row>
    <row r="284" spans="5:9" ht="15.75" customHeight="1" x14ac:dyDescent="0.25">
      <c r="E284" s="65"/>
      <c r="F284" s="65"/>
      <c r="G284" s="65"/>
      <c r="H284" s="65"/>
      <c r="I284" s="73"/>
    </row>
    <row r="285" spans="5:9" ht="15.75" customHeight="1" x14ac:dyDescent="0.25">
      <c r="E285" s="65"/>
      <c r="F285" s="65"/>
      <c r="G285" s="65"/>
      <c r="H285" s="65"/>
      <c r="I285" s="73"/>
    </row>
    <row r="286" spans="5:9" ht="15.75" customHeight="1" x14ac:dyDescent="0.25">
      <c r="E286" s="65"/>
      <c r="F286" s="65"/>
      <c r="G286" s="65"/>
      <c r="H286" s="65"/>
      <c r="I286" s="73"/>
    </row>
    <row r="287" spans="5:9" ht="15.75" customHeight="1" x14ac:dyDescent="0.25">
      <c r="E287" s="65"/>
      <c r="F287" s="65"/>
      <c r="G287" s="65"/>
      <c r="H287" s="65"/>
      <c r="I287" s="73"/>
    </row>
    <row r="288" spans="5:9" ht="15.75" customHeight="1" x14ac:dyDescent="0.25">
      <c r="E288" s="65"/>
      <c r="F288" s="65"/>
      <c r="G288" s="65"/>
      <c r="H288" s="65"/>
      <c r="I288" s="73"/>
    </row>
    <row r="289" spans="5:9" ht="15.75" customHeight="1" x14ac:dyDescent="0.25">
      <c r="E289" s="65"/>
      <c r="F289" s="65"/>
      <c r="G289" s="65"/>
      <c r="H289" s="65"/>
      <c r="I289" s="73"/>
    </row>
    <row r="290" spans="5:9" ht="15.75" customHeight="1" x14ac:dyDescent="0.25">
      <c r="E290" s="65"/>
      <c r="F290" s="65"/>
      <c r="G290" s="65"/>
      <c r="H290" s="65"/>
      <c r="I290" s="73"/>
    </row>
    <row r="291" spans="5:9" ht="15.75" customHeight="1" x14ac:dyDescent="0.25">
      <c r="E291" s="65"/>
      <c r="F291" s="65"/>
      <c r="G291" s="65"/>
      <c r="H291" s="65"/>
      <c r="I291" s="73"/>
    </row>
    <row r="292" spans="5:9" ht="15.75" customHeight="1" x14ac:dyDescent="0.25">
      <c r="E292" s="65"/>
      <c r="F292" s="65"/>
      <c r="G292" s="65"/>
      <c r="H292" s="65"/>
      <c r="I292" s="73"/>
    </row>
    <row r="293" spans="5:9" ht="15.75" customHeight="1" x14ac:dyDescent="0.25">
      <c r="E293" s="65"/>
      <c r="F293" s="65"/>
      <c r="G293" s="65"/>
      <c r="H293" s="65"/>
      <c r="I293" s="73"/>
    </row>
    <row r="294" spans="5:9" ht="15.75" customHeight="1" x14ac:dyDescent="0.25">
      <c r="E294" s="65"/>
      <c r="F294" s="65"/>
      <c r="G294" s="65"/>
      <c r="H294" s="65"/>
      <c r="I294" s="73"/>
    </row>
    <row r="295" spans="5:9" ht="15.75" customHeight="1" x14ac:dyDescent="0.25">
      <c r="E295" s="65"/>
      <c r="F295" s="65"/>
      <c r="G295" s="65"/>
      <c r="H295" s="65"/>
      <c r="I295" s="73"/>
    </row>
    <row r="296" spans="5:9" ht="15.75" customHeight="1" x14ac:dyDescent="0.25">
      <c r="E296" s="65"/>
      <c r="F296" s="65"/>
      <c r="G296" s="65"/>
      <c r="H296" s="65"/>
      <c r="I296" s="73"/>
    </row>
    <row r="297" spans="5:9" ht="15.75" customHeight="1" x14ac:dyDescent="0.25">
      <c r="E297" s="65"/>
      <c r="F297" s="65"/>
      <c r="G297" s="65"/>
      <c r="H297" s="65"/>
      <c r="I297" s="73"/>
    </row>
    <row r="298" spans="5:9" ht="15.75" customHeight="1" x14ac:dyDescent="0.25">
      <c r="E298" s="65"/>
      <c r="F298" s="65"/>
      <c r="G298" s="65"/>
      <c r="H298" s="65"/>
      <c r="I298" s="73"/>
    </row>
    <row r="299" spans="5:9" ht="15.75" customHeight="1" x14ac:dyDescent="0.25">
      <c r="E299" s="65"/>
      <c r="F299" s="65"/>
      <c r="G299" s="65"/>
      <c r="H299" s="65"/>
      <c r="I299" s="73"/>
    </row>
    <row r="300" spans="5:9" ht="15.75" customHeight="1" x14ac:dyDescent="0.25">
      <c r="E300" s="65"/>
      <c r="F300" s="65"/>
      <c r="G300" s="65"/>
      <c r="H300" s="65"/>
      <c r="I300" s="73"/>
    </row>
    <row r="301" spans="5:9" ht="15.75" customHeight="1" x14ac:dyDescent="0.25">
      <c r="E301" s="65"/>
      <c r="F301" s="65"/>
      <c r="G301" s="65"/>
      <c r="H301" s="65"/>
      <c r="I301" s="73"/>
    </row>
    <row r="302" spans="5:9" ht="15.75" customHeight="1" x14ac:dyDescent="0.25">
      <c r="E302" s="65"/>
      <c r="F302" s="65"/>
      <c r="G302" s="65"/>
      <c r="H302" s="65"/>
      <c r="I302" s="73"/>
    </row>
    <row r="303" spans="5:9" ht="15.75" customHeight="1" x14ac:dyDescent="0.25">
      <c r="E303" s="65"/>
      <c r="F303" s="65"/>
      <c r="G303" s="65"/>
      <c r="H303" s="65"/>
      <c r="I303" s="73"/>
    </row>
    <row r="304" spans="5:9" ht="15.75" customHeight="1" x14ac:dyDescent="0.25">
      <c r="E304" s="65"/>
      <c r="F304" s="65"/>
      <c r="G304" s="65"/>
      <c r="H304" s="65"/>
      <c r="I304" s="73"/>
    </row>
    <row r="305" spans="5:9" ht="15.75" customHeight="1" x14ac:dyDescent="0.25">
      <c r="E305" s="65"/>
      <c r="F305" s="65"/>
      <c r="G305" s="65"/>
      <c r="H305" s="65"/>
      <c r="I305" s="73"/>
    </row>
    <row r="306" spans="5:9" ht="15.75" customHeight="1" x14ac:dyDescent="0.25">
      <c r="E306" s="65"/>
      <c r="F306" s="65"/>
      <c r="G306" s="65"/>
      <c r="H306" s="65"/>
      <c r="I306" s="73"/>
    </row>
    <row r="307" spans="5:9" ht="15.75" customHeight="1" x14ac:dyDescent="0.25">
      <c r="E307" s="65"/>
      <c r="F307" s="65"/>
      <c r="G307" s="65"/>
      <c r="H307" s="65"/>
      <c r="I307" s="73"/>
    </row>
    <row r="308" spans="5:9" ht="15.75" customHeight="1" x14ac:dyDescent="0.25">
      <c r="E308" s="65"/>
      <c r="F308" s="65"/>
      <c r="G308" s="65"/>
      <c r="H308" s="65"/>
      <c r="I308" s="73"/>
    </row>
    <row r="309" spans="5:9" ht="15.75" customHeight="1" x14ac:dyDescent="0.25">
      <c r="E309" s="65"/>
      <c r="F309" s="65"/>
      <c r="G309" s="65"/>
      <c r="H309" s="65"/>
      <c r="I309" s="73"/>
    </row>
    <row r="310" spans="5:9" ht="15.75" customHeight="1" x14ac:dyDescent="0.25">
      <c r="E310" s="65"/>
      <c r="F310" s="65"/>
      <c r="G310" s="65"/>
      <c r="H310" s="65"/>
      <c r="I310" s="73"/>
    </row>
    <row r="311" spans="5:9" ht="15.75" customHeight="1" x14ac:dyDescent="0.25">
      <c r="E311" s="65"/>
      <c r="F311" s="65"/>
      <c r="G311" s="65"/>
      <c r="H311" s="65"/>
      <c r="I311" s="73"/>
    </row>
    <row r="312" spans="5:9" ht="15.75" customHeight="1" x14ac:dyDescent="0.25">
      <c r="E312" s="65"/>
      <c r="F312" s="65"/>
      <c r="G312" s="65"/>
      <c r="H312" s="65"/>
      <c r="I312" s="73"/>
    </row>
    <row r="313" spans="5:9" ht="15.75" customHeight="1" x14ac:dyDescent="0.25">
      <c r="E313" s="65"/>
      <c r="F313" s="65"/>
      <c r="G313" s="65"/>
      <c r="H313" s="65"/>
      <c r="I313" s="73"/>
    </row>
    <row r="314" spans="5:9" ht="15.75" customHeight="1" x14ac:dyDescent="0.25">
      <c r="E314" s="65"/>
      <c r="F314" s="65"/>
      <c r="G314" s="65"/>
      <c r="H314" s="65"/>
      <c r="I314" s="73"/>
    </row>
    <row r="315" spans="5:9" ht="15.75" customHeight="1" x14ac:dyDescent="0.25">
      <c r="E315" s="65"/>
      <c r="F315" s="65"/>
      <c r="G315" s="65"/>
      <c r="H315" s="65"/>
      <c r="I315" s="73"/>
    </row>
    <row r="316" spans="5:9" ht="15.75" customHeight="1" x14ac:dyDescent="0.25">
      <c r="E316" s="65"/>
      <c r="F316" s="65"/>
      <c r="G316" s="65"/>
      <c r="H316" s="65"/>
      <c r="I316" s="73"/>
    </row>
    <row r="317" spans="5:9" ht="15.75" customHeight="1" x14ac:dyDescent="0.25">
      <c r="E317" s="65"/>
      <c r="F317" s="65"/>
      <c r="G317" s="65"/>
      <c r="H317" s="65"/>
      <c r="I317" s="73"/>
    </row>
    <row r="318" spans="5:9" ht="15.75" customHeight="1" x14ac:dyDescent="0.25">
      <c r="E318" s="65"/>
      <c r="F318" s="65"/>
      <c r="G318" s="65"/>
      <c r="H318" s="65"/>
      <c r="I318" s="73"/>
    </row>
    <row r="319" spans="5:9" ht="15.75" customHeight="1" x14ac:dyDescent="0.25">
      <c r="E319" s="65"/>
      <c r="F319" s="65"/>
      <c r="G319" s="65"/>
      <c r="H319" s="65"/>
      <c r="I319" s="73"/>
    </row>
    <row r="320" spans="5:9" ht="15.75" customHeight="1" x14ac:dyDescent="0.25">
      <c r="E320" s="65"/>
      <c r="F320" s="65"/>
      <c r="G320" s="65"/>
      <c r="H320" s="65"/>
      <c r="I320" s="73"/>
    </row>
    <row r="321" spans="5:9" ht="15.75" customHeight="1" x14ac:dyDescent="0.25">
      <c r="E321" s="65"/>
      <c r="F321" s="65"/>
      <c r="G321" s="65"/>
      <c r="H321" s="65"/>
      <c r="I321" s="73"/>
    </row>
    <row r="322" spans="5:9" ht="15.75" customHeight="1" x14ac:dyDescent="0.25">
      <c r="E322" s="65"/>
      <c r="F322" s="65"/>
      <c r="G322" s="65"/>
      <c r="H322" s="65"/>
      <c r="I322" s="73"/>
    </row>
    <row r="323" spans="5:9" ht="15.75" customHeight="1" x14ac:dyDescent="0.25">
      <c r="E323" s="65"/>
      <c r="F323" s="65"/>
      <c r="G323" s="65"/>
      <c r="H323" s="65"/>
      <c r="I323" s="73"/>
    </row>
    <row r="324" spans="5:9" ht="15.75" customHeight="1" x14ac:dyDescent="0.25">
      <c r="E324" s="65"/>
      <c r="F324" s="65"/>
      <c r="G324" s="65"/>
      <c r="H324" s="65"/>
      <c r="I324" s="73"/>
    </row>
    <row r="325" spans="5:9" ht="15.75" customHeight="1" x14ac:dyDescent="0.25">
      <c r="E325" s="65"/>
      <c r="F325" s="65"/>
      <c r="G325" s="65"/>
      <c r="H325" s="65"/>
      <c r="I325" s="73"/>
    </row>
    <row r="326" spans="5:9" ht="15.75" customHeight="1" x14ac:dyDescent="0.25">
      <c r="E326" s="65"/>
      <c r="F326" s="65"/>
      <c r="G326" s="65"/>
      <c r="H326" s="65"/>
      <c r="I326" s="73"/>
    </row>
    <row r="327" spans="5:9" ht="15.75" customHeight="1" x14ac:dyDescent="0.25">
      <c r="E327" s="65"/>
      <c r="F327" s="65"/>
      <c r="G327" s="65"/>
      <c r="H327" s="65"/>
      <c r="I327" s="73"/>
    </row>
    <row r="328" spans="5:9" ht="15.75" customHeight="1" x14ac:dyDescent="0.25">
      <c r="E328" s="65"/>
      <c r="F328" s="65"/>
      <c r="G328" s="65"/>
      <c r="H328" s="65"/>
      <c r="I328" s="73"/>
    </row>
    <row r="329" spans="5:9" ht="15.75" customHeight="1" x14ac:dyDescent="0.25">
      <c r="E329" s="65"/>
      <c r="F329" s="65"/>
      <c r="G329" s="65"/>
      <c r="H329" s="65"/>
      <c r="I329" s="73"/>
    </row>
    <row r="330" spans="5:9" ht="15.75" customHeight="1" x14ac:dyDescent="0.25">
      <c r="E330" s="65"/>
      <c r="F330" s="65"/>
      <c r="G330" s="65"/>
      <c r="H330" s="65"/>
      <c r="I330" s="73"/>
    </row>
    <row r="331" spans="5:9" ht="15.75" customHeight="1" x14ac:dyDescent="0.25">
      <c r="E331" s="65"/>
      <c r="F331" s="65"/>
      <c r="G331" s="65"/>
      <c r="H331" s="65"/>
      <c r="I331" s="73"/>
    </row>
    <row r="332" spans="5:9" ht="15.75" customHeight="1" x14ac:dyDescent="0.25">
      <c r="E332" s="65"/>
      <c r="F332" s="65"/>
      <c r="G332" s="65"/>
      <c r="H332" s="65"/>
      <c r="I332" s="73"/>
    </row>
    <row r="333" spans="5:9" ht="15.75" customHeight="1" x14ac:dyDescent="0.25">
      <c r="E333" s="65"/>
      <c r="F333" s="65"/>
      <c r="G333" s="65"/>
      <c r="H333" s="65"/>
      <c r="I333" s="73"/>
    </row>
    <row r="334" spans="5:9" ht="15.75" customHeight="1" x14ac:dyDescent="0.25">
      <c r="E334" s="65"/>
      <c r="F334" s="65"/>
      <c r="G334" s="65"/>
      <c r="H334" s="65"/>
      <c r="I334" s="73"/>
    </row>
    <row r="335" spans="5:9" ht="15.75" customHeight="1" x14ac:dyDescent="0.25">
      <c r="E335" s="65"/>
      <c r="F335" s="65"/>
      <c r="G335" s="65"/>
      <c r="H335" s="65"/>
      <c r="I335" s="73"/>
    </row>
    <row r="336" spans="5:9" ht="15.75" customHeight="1" x14ac:dyDescent="0.25">
      <c r="E336" s="65"/>
      <c r="F336" s="65"/>
      <c r="G336" s="65"/>
      <c r="H336" s="65"/>
      <c r="I336" s="73"/>
    </row>
    <row r="337" spans="5:9" ht="15.75" customHeight="1" x14ac:dyDescent="0.25">
      <c r="E337" s="65"/>
      <c r="F337" s="65"/>
      <c r="G337" s="65"/>
      <c r="H337" s="65"/>
      <c r="I337" s="73"/>
    </row>
    <row r="338" spans="5:9" ht="15.75" customHeight="1" x14ac:dyDescent="0.25">
      <c r="E338" s="65"/>
      <c r="F338" s="65"/>
      <c r="G338" s="65"/>
      <c r="H338" s="65"/>
      <c r="I338" s="73"/>
    </row>
    <row r="339" spans="5:9" ht="15.75" customHeight="1" x14ac:dyDescent="0.25">
      <c r="E339" s="65"/>
      <c r="F339" s="65"/>
      <c r="G339" s="65"/>
      <c r="H339" s="65"/>
      <c r="I339" s="73"/>
    </row>
    <row r="340" spans="5:9" ht="15.75" customHeight="1" x14ac:dyDescent="0.25">
      <c r="E340" s="65"/>
      <c r="F340" s="65"/>
      <c r="G340" s="65"/>
      <c r="H340" s="65"/>
      <c r="I340" s="73"/>
    </row>
    <row r="341" spans="5:9" ht="15.75" customHeight="1" x14ac:dyDescent="0.25">
      <c r="E341" s="65"/>
      <c r="F341" s="65"/>
      <c r="G341" s="65"/>
      <c r="H341" s="65"/>
      <c r="I341" s="73"/>
    </row>
    <row r="342" spans="5:9" ht="15.75" customHeight="1" x14ac:dyDescent="0.25">
      <c r="E342" s="65"/>
      <c r="F342" s="65"/>
      <c r="G342" s="65"/>
      <c r="H342" s="65"/>
      <c r="I342" s="73"/>
    </row>
    <row r="343" spans="5:9" ht="15.75" customHeight="1" x14ac:dyDescent="0.25">
      <c r="E343" s="65"/>
      <c r="F343" s="65"/>
      <c r="G343" s="65"/>
      <c r="H343" s="65"/>
      <c r="I343" s="73"/>
    </row>
    <row r="344" spans="5:9" ht="15.75" customHeight="1" x14ac:dyDescent="0.25">
      <c r="E344" s="65"/>
      <c r="F344" s="65"/>
      <c r="G344" s="65"/>
      <c r="H344" s="65"/>
      <c r="I344" s="73"/>
    </row>
    <row r="345" spans="5:9" ht="15.75" customHeight="1" x14ac:dyDescent="0.25">
      <c r="E345" s="65"/>
      <c r="F345" s="65"/>
      <c r="G345" s="65"/>
      <c r="H345" s="65"/>
      <c r="I345" s="73"/>
    </row>
    <row r="346" spans="5:9" ht="15.75" customHeight="1" x14ac:dyDescent="0.25">
      <c r="E346" s="65"/>
      <c r="F346" s="65"/>
      <c r="G346" s="65"/>
      <c r="H346" s="65"/>
      <c r="I346" s="73"/>
    </row>
    <row r="347" spans="5:9" ht="15.75" customHeight="1" x14ac:dyDescent="0.25">
      <c r="E347" s="65"/>
      <c r="F347" s="65"/>
      <c r="G347" s="65"/>
      <c r="H347" s="65"/>
      <c r="I347" s="73"/>
    </row>
    <row r="348" spans="5:9" ht="15.75" customHeight="1" x14ac:dyDescent="0.25">
      <c r="E348" s="65"/>
      <c r="F348" s="65"/>
      <c r="G348" s="65"/>
      <c r="H348" s="65"/>
      <c r="I348" s="73"/>
    </row>
    <row r="349" spans="5:9" ht="15.75" customHeight="1" x14ac:dyDescent="0.25">
      <c r="E349" s="65"/>
      <c r="F349" s="65"/>
      <c r="G349" s="65"/>
      <c r="H349" s="65"/>
      <c r="I349" s="73"/>
    </row>
    <row r="350" spans="5:9" ht="15.75" customHeight="1" x14ac:dyDescent="0.25">
      <c r="E350" s="65"/>
      <c r="F350" s="65"/>
      <c r="G350" s="65"/>
      <c r="H350" s="65"/>
      <c r="I350" s="73"/>
    </row>
    <row r="351" spans="5:9" ht="15.75" customHeight="1" x14ac:dyDescent="0.25">
      <c r="E351" s="65"/>
      <c r="F351" s="65"/>
      <c r="G351" s="65"/>
      <c r="H351" s="65"/>
      <c r="I351" s="73"/>
    </row>
    <row r="352" spans="5:9" ht="15.75" customHeight="1" x14ac:dyDescent="0.25">
      <c r="E352" s="65"/>
      <c r="F352" s="65"/>
      <c r="G352" s="65"/>
      <c r="H352" s="65"/>
      <c r="I352" s="73"/>
    </row>
    <row r="353" spans="5:9" ht="15.75" customHeight="1" x14ac:dyDescent="0.25">
      <c r="E353" s="65"/>
      <c r="F353" s="65"/>
      <c r="G353" s="65"/>
      <c r="H353" s="65"/>
      <c r="I353" s="73"/>
    </row>
    <row r="354" spans="5:9" ht="15.75" customHeight="1" x14ac:dyDescent="0.25">
      <c r="E354" s="65"/>
      <c r="F354" s="65"/>
      <c r="G354" s="65"/>
      <c r="H354" s="65"/>
      <c r="I354" s="73"/>
    </row>
    <row r="355" spans="5:9" ht="15.75" customHeight="1" x14ac:dyDescent="0.25">
      <c r="E355" s="65"/>
      <c r="F355" s="65"/>
      <c r="G355" s="65"/>
      <c r="H355" s="65"/>
      <c r="I355" s="73"/>
    </row>
    <row r="356" spans="5:9" ht="15.75" customHeight="1" x14ac:dyDescent="0.25">
      <c r="E356" s="65"/>
      <c r="F356" s="65"/>
      <c r="G356" s="65"/>
      <c r="H356" s="65"/>
      <c r="I356" s="73"/>
    </row>
    <row r="357" spans="5:9" ht="15.75" customHeight="1" x14ac:dyDescent="0.25">
      <c r="E357" s="65"/>
      <c r="F357" s="65"/>
      <c r="G357" s="65"/>
      <c r="H357" s="65"/>
      <c r="I357" s="73"/>
    </row>
    <row r="358" spans="5:9" ht="15.75" customHeight="1" x14ac:dyDescent="0.25">
      <c r="E358" s="65"/>
      <c r="F358" s="65"/>
      <c r="G358" s="65"/>
      <c r="H358" s="65"/>
      <c r="I358" s="73"/>
    </row>
    <row r="359" spans="5:9" ht="15.75" customHeight="1" x14ac:dyDescent="0.25">
      <c r="E359" s="65"/>
      <c r="F359" s="65"/>
      <c r="G359" s="65"/>
      <c r="H359" s="65"/>
      <c r="I359" s="73"/>
    </row>
    <row r="360" spans="5:9" ht="15.75" customHeight="1" x14ac:dyDescent="0.25">
      <c r="E360" s="65"/>
      <c r="F360" s="65"/>
      <c r="G360" s="65"/>
      <c r="H360" s="65"/>
      <c r="I360" s="73"/>
    </row>
    <row r="361" spans="5:9" ht="15.75" customHeight="1" x14ac:dyDescent="0.25">
      <c r="E361" s="65"/>
      <c r="F361" s="65"/>
      <c r="G361" s="65"/>
      <c r="H361" s="65"/>
      <c r="I361" s="73"/>
    </row>
    <row r="362" spans="5:9" ht="15.75" customHeight="1" x14ac:dyDescent="0.25">
      <c r="E362" s="65"/>
      <c r="F362" s="65"/>
      <c r="G362" s="65"/>
      <c r="H362" s="65"/>
      <c r="I362" s="73"/>
    </row>
    <row r="363" spans="5:9" ht="15.75" customHeight="1" x14ac:dyDescent="0.25">
      <c r="E363" s="65"/>
      <c r="F363" s="65"/>
      <c r="G363" s="65"/>
      <c r="H363" s="65"/>
      <c r="I363" s="73"/>
    </row>
    <row r="364" spans="5:9" ht="15.75" customHeight="1" x14ac:dyDescent="0.25">
      <c r="E364" s="65"/>
      <c r="F364" s="65"/>
      <c r="G364" s="65"/>
      <c r="H364" s="65"/>
      <c r="I364" s="73"/>
    </row>
    <row r="365" spans="5:9" ht="15.75" customHeight="1" x14ac:dyDescent="0.25">
      <c r="E365" s="65"/>
      <c r="F365" s="65"/>
      <c r="G365" s="65"/>
      <c r="H365" s="65"/>
      <c r="I365" s="73"/>
    </row>
    <row r="366" spans="5:9" ht="15.75" customHeight="1" x14ac:dyDescent="0.25">
      <c r="E366" s="65"/>
      <c r="F366" s="65"/>
      <c r="G366" s="65"/>
      <c r="H366" s="65"/>
      <c r="I366" s="73"/>
    </row>
    <row r="367" spans="5:9" ht="15.75" customHeight="1" x14ac:dyDescent="0.25">
      <c r="E367" s="65"/>
      <c r="F367" s="65"/>
      <c r="G367" s="65"/>
      <c r="H367" s="65"/>
      <c r="I367" s="73"/>
    </row>
    <row r="368" spans="5:9" ht="15.75" customHeight="1" x14ac:dyDescent="0.25">
      <c r="E368" s="65"/>
      <c r="F368" s="65"/>
      <c r="G368" s="65"/>
      <c r="H368" s="65"/>
      <c r="I368" s="73"/>
    </row>
    <row r="369" spans="5:9" ht="15.75" customHeight="1" x14ac:dyDescent="0.25">
      <c r="E369" s="65"/>
      <c r="F369" s="65"/>
      <c r="G369" s="65"/>
      <c r="H369" s="65"/>
      <c r="I369" s="73"/>
    </row>
    <row r="370" spans="5:9" ht="15.75" customHeight="1" x14ac:dyDescent="0.25">
      <c r="E370" s="65"/>
      <c r="F370" s="65"/>
      <c r="G370" s="65"/>
      <c r="H370" s="65"/>
      <c r="I370" s="73"/>
    </row>
    <row r="371" spans="5:9" ht="15.75" customHeight="1" x14ac:dyDescent="0.25">
      <c r="E371" s="65"/>
      <c r="F371" s="65"/>
      <c r="G371" s="65"/>
      <c r="H371" s="65"/>
      <c r="I371" s="73"/>
    </row>
    <row r="372" spans="5:9" ht="15.75" customHeight="1" x14ac:dyDescent="0.25">
      <c r="E372" s="65"/>
      <c r="F372" s="65"/>
      <c r="G372" s="65"/>
      <c r="H372" s="65"/>
      <c r="I372" s="73"/>
    </row>
    <row r="373" spans="5:9" ht="15.75" customHeight="1" x14ac:dyDescent="0.25">
      <c r="E373" s="65"/>
      <c r="F373" s="65"/>
      <c r="G373" s="65"/>
      <c r="H373" s="65"/>
      <c r="I373" s="73"/>
    </row>
    <row r="374" spans="5:9" ht="15.75" customHeight="1" x14ac:dyDescent="0.25">
      <c r="E374" s="65"/>
      <c r="F374" s="65"/>
      <c r="G374" s="65"/>
      <c r="H374" s="65"/>
      <c r="I374" s="73"/>
    </row>
    <row r="375" spans="5:9" ht="15.75" customHeight="1" x14ac:dyDescent="0.25">
      <c r="E375" s="65"/>
      <c r="F375" s="65"/>
      <c r="G375" s="65"/>
      <c r="H375" s="65"/>
      <c r="I375" s="73"/>
    </row>
    <row r="376" spans="5:9" ht="15.75" customHeight="1" x14ac:dyDescent="0.25">
      <c r="E376" s="65"/>
      <c r="F376" s="65"/>
      <c r="G376" s="65"/>
      <c r="H376" s="65"/>
      <c r="I376" s="73"/>
    </row>
    <row r="377" spans="5:9" ht="15.75" customHeight="1" x14ac:dyDescent="0.25">
      <c r="E377" s="65"/>
      <c r="F377" s="65"/>
      <c r="G377" s="65"/>
      <c r="H377" s="65"/>
      <c r="I377" s="73"/>
    </row>
    <row r="378" spans="5:9" ht="15.75" customHeight="1" x14ac:dyDescent="0.25">
      <c r="E378" s="65"/>
      <c r="F378" s="65"/>
      <c r="G378" s="65"/>
      <c r="H378" s="65"/>
      <c r="I378" s="73"/>
    </row>
    <row r="379" spans="5:9" ht="15.75" customHeight="1" x14ac:dyDescent="0.25">
      <c r="E379" s="65"/>
      <c r="F379" s="65"/>
      <c r="G379" s="65"/>
      <c r="H379" s="65"/>
      <c r="I379" s="73"/>
    </row>
    <row r="380" spans="5:9" ht="15.75" customHeight="1" x14ac:dyDescent="0.25">
      <c r="E380" s="65"/>
      <c r="F380" s="65"/>
      <c r="G380" s="65"/>
      <c r="H380" s="65"/>
      <c r="I380" s="73"/>
    </row>
    <row r="381" spans="5:9" ht="15.75" customHeight="1" x14ac:dyDescent="0.25">
      <c r="E381" s="65"/>
      <c r="F381" s="65"/>
      <c r="G381" s="65"/>
      <c r="H381" s="65"/>
      <c r="I381" s="73"/>
    </row>
    <row r="382" spans="5:9" ht="15.75" customHeight="1" x14ac:dyDescent="0.25">
      <c r="E382" s="65"/>
      <c r="F382" s="65"/>
      <c r="G382" s="65"/>
      <c r="H382" s="65"/>
      <c r="I382" s="73"/>
    </row>
    <row r="383" spans="5:9" ht="15.75" customHeight="1" x14ac:dyDescent="0.25">
      <c r="E383" s="65"/>
      <c r="F383" s="65"/>
      <c r="G383" s="65"/>
      <c r="H383" s="65"/>
      <c r="I383" s="73"/>
    </row>
    <row r="384" spans="5:9" ht="15.75" customHeight="1" x14ac:dyDescent="0.25">
      <c r="E384" s="65"/>
      <c r="F384" s="65"/>
      <c r="G384" s="65"/>
      <c r="H384" s="65"/>
      <c r="I384" s="73"/>
    </row>
    <row r="385" spans="5:9" ht="15.75" customHeight="1" x14ac:dyDescent="0.25">
      <c r="E385" s="65"/>
      <c r="F385" s="65"/>
      <c r="G385" s="65"/>
      <c r="H385" s="65"/>
      <c r="I385" s="73"/>
    </row>
    <row r="386" spans="5:9" ht="15.75" customHeight="1" x14ac:dyDescent="0.25">
      <c r="E386" s="65"/>
      <c r="F386" s="65"/>
      <c r="G386" s="65"/>
      <c r="H386" s="65"/>
      <c r="I386" s="73"/>
    </row>
    <row r="387" spans="5:9" ht="15.75" customHeight="1" x14ac:dyDescent="0.25">
      <c r="E387" s="65"/>
      <c r="F387" s="65"/>
      <c r="G387" s="65"/>
      <c r="H387" s="65"/>
      <c r="I387" s="73"/>
    </row>
    <row r="388" spans="5:9" ht="15.75" customHeight="1" x14ac:dyDescent="0.25">
      <c r="E388" s="65"/>
      <c r="F388" s="65"/>
      <c r="G388" s="65"/>
      <c r="H388" s="65"/>
      <c r="I388" s="73"/>
    </row>
    <row r="389" spans="5:9" ht="15.75" customHeight="1" x14ac:dyDescent="0.25">
      <c r="E389" s="65"/>
      <c r="F389" s="65"/>
      <c r="G389" s="65"/>
      <c r="H389" s="65"/>
      <c r="I389" s="73"/>
    </row>
    <row r="390" spans="5:9" ht="15.75" customHeight="1" x14ac:dyDescent="0.25">
      <c r="E390" s="65"/>
      <c r="F390" s="65"/>
      <c r="G390" s="65"/>
      <c r="H390" s="65"/>
      <c r="I390" s="73"/>
    </row>
    <row r="391" spans="5:9" ht="15.75" customHeight="1" x14ac:dyDescent="0.25">
      <c r="E391" s="65"/>
      <c r="F391" s="65"/>
      <c r="G391" s="65"/>
      <c r="H391" s="65"/>
      <c r="I391" s="73"/>
    </row>
    <row r="392" spans="5:9" ht="15.75" customHeight="1" x14ac:dyDescent="0.25">
      <c r="E392" s="65"/>
      <c r="F392" s="65"/>
      <c r="G392" s="65"/>
      <c r="H392" s="65"/>
      <c r="I392" s="73"/>
    </row>
    <row r="393" spans="5:9" ht="15.75" customHeight="1" x14ac:dyDescent="0.25">
      <c r="E393" s="65"/>
      <c r="F393" s="65"/>
      <c r="G393" s="65"/>
      <c r="H393" s="65"/>
      <c r="I393" s="73"/>
    </row>
    <row r="394" spans="5:9" ht="15.75" customHeight="1" x14ac:dyDescent="0.25">
      <c r="E394" s="65"/>
      <c r="F394" s="65"/>
      <c r="G394" s="65"/>
      <c r="H394" s="65"/>
      <c r="I394" s="73"/>
    </row>
    <row r="395" spans="5:9" ht="15.75" customHeight="1" x14ac:dyDescent="0.25">
      <c r="E395" s="65"/>
      <c r="F395" s="65"/>
      <c r="G395" s="65"/>
      <c r="H395" s="65"/>
      <c r="I395" s="73"/>
    </row>
    <row r="396" spans="5:9" ht="15.75" customHeight="1" x14ac:dyDescent="0.25">
      <c r="E396" s="65"/>
      <c r="F396" s="65"/>
      <c r="G396" s="65"/>
      <c r="H396" s="65"/>
      <c r="I396" s="73"/>
    </row>
    <row r="397" spans="5:9" ht="15.75" customHeight="1" x14ac:dyDescent="0.25">
      <c r="E397" s="65"/>
      <c r="F397" s="65"/>
      <c r="G397" s="65"/>
      <c r="H397" s="65"/>
      <c r="I397" s="73"/>
    </row>
    <row r="398" spans="5:9" ht="15.75" customHeight="1" x14ac:dyDescent="0.25">
      <c r="E398" s="65"/>
      <c r="F398" s="65"/>
      <c r="G398" s="65"/>
      <c r="H398" s="65"/>
      <c r="I398" s="73"/>
    </row>
    <row r="399" spans="5:9" ht="15.75" customHeight="1" x14ac:dyDescent="0.25">
      <c r="E399" s="65"/>
      <c r="F399" s="65"/>
      <c r="G399" s="65"/>
      <c r="H399" s="65"/>
      <c r="I399" s="73"/>
    </row>
    <row r="400" spans="5:9" ht="15.75" customHeight="1" x14ac:dyDescent="0.25">
      <c r="E400" s="65"/>
      <c r="F400" s="65"/>
      <c r="G400" s="65"/>
      <c r="H400" s="65"/>
      <c r="I400" s="73"/>
    </row>
    <row r="401" spans="5:9" ht="15.75" customHeight="1" x14ac:dyDescent="0.25">
      <c r="E401" s="65"/>
      <c r="F401" s="65"/>
      <c r="G401" s="65"/>
      <c r="H401" s="65"/>
      <c r="I401" s="73"/>
    </row>
    <row r="402" spans="5:9" ht="15.75" customHeight="1" x14ac:dyDescent="0.25">
      <c r="E402" s="65"/>
      <c r="F402" s="65"/>
      <c r="G402" s="65"/>
      <c r="H402" s="65"/>
      <c r="I402" s="73"/>
    </row>
    <row r="403" spans="5:9" ht="15.75" customHeight="1" x14ac:dyDescent="0.25">
      <c r="E403" s="65"/>
      <c r="F403" s="65"/>
      <c r="G403" s="65"/>
      <c r="H403" s="65"/>
      <c r="I403" s="73"/>
    </row>
    <row r="404" spans="5:9" ht="15.75" customHeight="1" x14ac:dyDescent="0.25">
      <c r="E404" s="65"/>
      <c r="F404" s="65"/>
      <c r="G404" s="65"/>
      <c r="H404" s="65"/>
      <c r="I404" s="73"/>
    </row>
    <row r="405" spans="5:9" ht="15.75" customHeight="1" x14ac:dyDescent="0.25">
      <c r="E405" s="65"/>
      <c r="F405" s="65"/>
      <c r="G405" s="65"/>
      <c r="H405" s="65"/>
      <c r="I405" s="73"/>
    </row>
    <row r="406" spans="5:9" ht="15.75" customHeight="1" x14ac:dyDescent="0.25">
      <c r="E406" s="65"/>
      <c r="F406" s="65"/>
      <c r="G406" s="65"/>
      <c r="H406" s="65"/>
      <c r="I406" s="73"/>
    </row>
    <row r="407" spans="5:9" ht="15.75" customHeight="1" x14ac:dyDescent="0.25">
      <c r="E407" s="65"/>
      <c r="F407" s="65"/>
      <c r="G407" s="65"/>
      <c r="H407" s="65"/>
      <c r="I407" s="73"/>
    </row>
    <row r="408" spans="5:9" ht="15.75" customHeight="1" x14ac:dyDescent="0.25">
      <c r="E408" s="65"/>
      <c r="F408" s="65"/>
      <c r="G408" s="65"/>
      <c r="H408" s="65"/>
      <c r="I408" s="73"/>
    </row>
    <row r="409" spans="5:9" ht="15.75" customHeight="1" x14ac:dyDescent="0.25">
      <c r="E409" s="65"/>
      <c r="F409" s="65"/>
      <c r="G409" s="65"/>
      <c r="H409" s="65"/>
      <c r="I409" s="73"/>
    </row>
    <row r="410" spans="5:9" ht="15.75" customHeight="1" x14ac:dyDescent="0.25">
      <c r="E410" s="65"/>
      <c r="F410" s="65"/>
      <c r="G410" s="65"/>
      <c r="H410" s="65"/>
      <c r="I410" s="73"/>
    </row>
    <row r="411" spans="5:9" ht="15.75" customHeight="1" x14ac:dyDescent="0.25">
      <c r="E411" s="65"/>
      <c r="F411" s="65"/>
      <c r="G411" s="65"/>
      <c r="H411" s="65"/>
      <c r="I411" s="73"/>
    </row>
    <row r="412" spans="5:9" ht="15.75" customHeight="1" x14ac:dyDescent="0.25">
      <c r="E412" s="65"/>
      <c r="F412" s="65"/>
      <c r="G412" s="65"/>
      <c r="H412" s="65"/>
      <c r="I412" s="73"/>
    </row>
    <row r="413" spans="5:9" ht="15.75" customHeight="1" x14ac:dyDescent="0.25">
      <c r="E413" s="65"/>
      <c r="F413" s="65"/>
      <c r="G413" s="65"/>
      <c r="H413" s="65"/>
      <c r="I413" s="73"/>
    </row>
    <row r="414" spans="5:9" ht="15.75" customHeight="1" x14ac:dyDescent="0.25">
      <c r="E414" s="65"/>
      <c r="F414" s="65"/>
      <c r="G414" s="65"/>
      <c r="H414" s="65"/>
      <c r="I414" s="73"/>
    </row>
    <row r="415" spans="5:9" ht="15.75" customHeight="1" x14ac:dyDescent="0.25">
      <c r="E415" s="65"/>
      <c r="F415" s="65"/>
      <c r="G415" s="65"/>
      <c r="H415" s="65"/>
      <c r="I415" s="73"/>
    </row>
    <row r="416" spans="5:9" ht="15.75" customHeight="1" x14ac:dyDescent="0.25">
      <c r="E416" s="65"/>
      <c r="F416" s="65"/>
      <c r="G416" s="65"/>
      <c r="H416" s="65"/>
      <c r="I416" s="73"/>
    </row>
    <row r="417" spans="5:9" ht="15.75" customHeight="1" x14ac:dyDescent="0.25">
      <c r="E417" s="65"/>
      <c r="F417" s="65"/>
      <c r="G417" s="65"/>
      <c r="H417" s="65"/>
      <c r="I417" s="73"/>
    </row>
    <row r="418" spans="5:9" ht="15.75" customHeight="1" x14ac:dyDescent="0.25">
      <c r="E418" s="65"/>
      <c r="F418" s="65"/>
      <c r="G418" s="65"/>
      <c r="H418" s="65"/>
      <c r="I418" s="73"/>
    </row>
    <row r="419" spans="5:9" ht="15.75" customHeight="1" x14ac:dyDescent="0.25">
      <c r="E419" s="65"/>
      <c r="F419" s="65"/>
      <c r="G419" s="65"/>
      <c r="H419" s="65"/>
      <c r="I419" s="73"/>
    </row>
    <row r="420" spans="5:9" ht="15.75" customHeight="1" x14ac:dyDescent="0.25">
      <c r="E420" s="65"/>
      <c r="F420" s="65"/>
      <c r="G420" s="65"/>
      <c r="H420" s="65"/>
      <c r="I420" s="73"/>
    </row>
    <row r="421" spans="5:9" ht="15.75" customHeight="1" x14ac:dyDescent="0.25">
      <c r="E421" s="65"/>
      <c r="F421" s="65"/>
      <c r="G421" s="65"/>
      <c r="H421" s="65"/>
      <c r="I421" s="73"/>
    </row>
    <row r="422" spans="5:9" ht="15.75" customHeight="1" x14ac:dyDescent="0.25">
      <c r="E422" s="65"/>
      <c r="F422" s="65"/>
      <c r="G422" s="65"/>
      <c r="H422" s="65"/>
      <c r="I422" s="73"/>
    </row>
    <row r="423" spans="5:9" ht="15.75" customHeight="1" x14ac:dyDescent="0.25">
      <c r="E423" s="65"/>
      <c r="F423" s="65"/>
      <c r="G423" s="65"/>
      <c r="H423" s="65"/>
      <c r="I423" s="73"/>
    </row>
    <row r="424" spans="5:9" ht="15.75" customHeight="1" x14ac:dyDescent="0.25">
      <c r="E424" s="65"/>
      <c r="F424" s="65"/>
      <c r="G424" s="65"/>
      <c r="H424" s="65"/>
      <c r="I424" s="73"/>
    </row>
    <row r="425" spans="5:9" ht="15.75" customHeight="1" x14ac:dyDescent="0.25">
      <c r="E425" s="65"/>
      <c r="F425" s="65"/>
      <c r="G425" s="65"/>
      <c r="H425" s="65"/>
      <c r="I425" s="73"/>
    </row>
    <row r="426" spans="5:9" ht="15.75" customHeight="1" x14ac:dyDescent="0.25">
      <c r="E426" s="65"/>
      <c r="F426" s="65"/>
      <c r="G426" s="65"/>
      <c r="H426" s="65"/>
      <c r="I426" s="73"/>
    </row>
    <row r="427" spans="5:9" ht="15.75" customHeight="1" x14ac:dyDescent="0.25">
      <c r="E427" s="65"/>
      <c r="F427" s="65"/>
      <c r="G427" s="65"/>
      <c r="H427" s="65"/>
      <c r="I427" s="73"/>
    </row>
    <row r="428" spans="5:9" ht="15.75" customHeight="1" x14ac:dyDescent="0.25">
      <c r="E428" s="65"/>
      <c r="F428" s="65"/>
      <c r="G428" s="65"/>
      <c r="H428" s="65"/>
      <c r="I428" s="73"/>
    </row>
    <row r="429" spans="5:9" ht="15.75" customHeight="1" x14ac:dyDescent="0.25">
      <c r="E429" s="65"/>
      <c r="F429" s="65"/>
      <c r="G429" s="65"/>
      <c r="H429" s="65"/>
      <c r="I429" s="73"/>
    </row>
    <row r="430" spans="5:9" ht="15.75" customHeight="1" x14ac:dyDescent="0.25">
      <c r="E430" s="65"/>
      <c r="F430" s="65"/>
      <c r="G430" s="65"/>
      <c r="H430" s="65"/>
      <c r="I430" s="73"/>
    </row>
    <row r="431" spans="5:9" ht="15.75" customHeight="1" x14ac:dyDescent="0.25">
      <c r="E431" s="65"/>
      <c r="F431" s="65"/>
      <c r="G431" s="65"/>
      <c r="H431" s="65"/>
      <c r="I431" s="73"/>
    </row>
    <row r="432" spans="5:9" ht="15.75" customHeight="1" x14ac:dyDescent="0.25">
      <c r="E432" s="65"/>
      <c r="F432" s="65"/>
      <c r="G432" s="65"/>
      <c r="H432" s="65"/>
      <c r="I432" s="73"/>
    </row>
    <row r="433" spans="5:9" ht="15.75" customHeight="1" x14ac:dyDescent="0.25">
      <c r="E433" s="65"/>
      <c r="F433" s="65"/>
      <c r="G433" s="65"/>
      <c r="H433" s="65"/>
      <c r="I433" s="73"/>
    </row>
    <row r="434" spans="5:9" ht="15.75" customHeight="1" x14ac:dyDescent="0.25">
      <c r="E434" s="65"/>
      <c r="F434" s="65"/>
      <c r="G434" s="65"/>
      <c r="H434" s="65"/>
      <c r="I434" s="73"/>
    </row>
    <row r="435" spans="5:9" ht="15.75" customHeight="1" x14ac:dyDescent="0.25">
      <c r="E435" s="65"/>
      <c r="F435" s="65"/>
      <c r="G435" s="65"/>
      <c r="H435" s="65"/>
      <c r="I435" s="73"/>
    </row>
    <row r="436" spans="5:9" ht="15.75" customHeight="1" x14ac:dyDescent="0.25">
      <c r="E436" s="65"/>
      <c r="F436" s="65"/>
      <c r="G436" s="65"/>
      <c r="H436" s="65"/>
      <c r="I436" s="73"/>
    </row>
    <row r="437" spans="5:9" ht="15.75" customHeight="1" x14ac:dyDescent="0.25">
      <c r="E437" s="65"/>
      <c r="F437" s="65"/>
      <c r="G437" s="65"/>
      <c r="H437" s="65"/>
      <c r="I437" s="73"/>
    </row>
    <row r="438" spans="5:9" ht="15.75" customHeight="1" x14ac:dyDescent="0.25">
      <c r="E438" s="65"/>
      <c r="F438" s="65"/>
      <c r="G438" s="65"/>
      <c r="H438" s="65"/>
      <c r="I438" s="73"/>
    </row>
    <row r="439" spans="5:9" ht="15.75" customHeight="1" x14ac:dyDescent="0.25">
      <c r="E439" s="65"/>
      <c r="F439" s="65"/>
      <c r="G439" s="65"/>
      <c r="H439" s="65"/>
      <c r="I439" s="73"/>
    </row>
    <row r="440" spans="5:9" ht="15.75" customHeight="1" x14ac:dyDescent="0.25">
      <c r="E440" s="65"/>
      <c r="F440" s="65"/>
      <c r="G440" s="65"/>
      <c r="H440" s="65"/>
      <c r="I440" s="73"/>
    </row>
    <row r="441" spans="5:9" ht="15.75" customHeight="1" x14ac:dyDescent="0.25">
      <c r="E441" s="65"/>
      <c r="F441" s="65"/>
      <c r="G441" s="65"/>
      <c r="H441" s="65"/>
      <c r="I441" s="73"/>
    </row>
    <row r="442" spans="5:9" ht="15.75" customHeight="1" x14ac:dyDescent="0.25">
      <c r="E442" s="65"/>
      <c r="F442" s="65"/>
      <c r="G442" s="65"/>
      <c r="H442" s="65"/>
      <c r="I442" s="73"/>
    </row>
    <row r="443" spans="5:9" ht="15.75" customHeight="1" x14ac:dyDescent="0.25">
      <c r="E443" s="65"/>
      <c r="F443" s="65"/>
      <c r="G443" s="65"/>
      <c r="H443" s="65"/>
      <c r="I443" s="73"/>
    </row>
    <row r="444" spans="5:9" ht="15.75" customHeight="1" x14ac:dyDescent="0.25">
      <c r="E444" s="65"/>
      <c r="F444" s="65"/>
      <c r="G444" s="65"/>
      <c r="H444" s="65"/>
      <c r="I444" s="73"/>
    </row>
    <row r="445" spans="5:9" ht="15.75" customHeight="1" x14ac:dyDescent="0.25">
      <c r="E445" s="65"/>
      <c r="F445" s="65"/>
      <c r="G445" s="65"/>
      <c r="H445" s="65"/>
      <c r="I445" s="73"/>
    </row>
    <row r="446" spans="5:9" ht="15.75" customHeight="1" x14ac:dyDescent="0.25">
      <c r="E446" s="65"/>
      <c r="F446" s="65"/>
      <c r="G446" s="65"/>
      <c r="H446" s="65"/>
      <c r="I446" s="73"/>
    </row>
    <row r="447" spans="5:9" ht="15.75" customHeight="1" x14ac:dyDescent="0.25">
      <c r="E447" s="65"/>
      <c r="F447" s="65"/>
      <c r="G447" s="65"/>
      <c r="H447" s="65"/>
      <c r="I447" s="73"/>
    </row>
    <row r="448" spans="5:9" ht="15.75" customHeight="1" x14ac:dyDescent="0.25">
      <c r="E448" s="65"/>
      <c r="F448" s="65"/>
      <c r="G448" s="65"/>
      <c r="H448" s="65"/>
      <c r="I448" s="73"/>
    </row>
    <row r="449" spans="5:9" ht="15.75" customHeight="1" x14ac:dyDescent="0.25">
      <c r="E449" s="65"/>
      <c r="F449" s="65"/>
      <c r="G449" s="65"/>
      <c r="H449" s="65"/>
      <c r="I449" s="73"/>
    </row>
    <row r="450" spans="5:9" ht="15.75" customHeight="1" x14ac:dyDescent="0.25">
      <c r="E450" s="65"/>
      <c r="F450" s="65"/>
      <c r="G450" s="65"/>
      <c r="H450" s="65"/>
      <c r="I450" s="73"/>
    </row>
    <row r="451" spans="5:9" ht="15.75" customHeight="1" x14ac:dyDescent="0.25">
      <c r="E451" s="65"/>
      <c r="F451" s="65"/>
      <c r="G451" s="65"/>
      <c r="H451" s="65"/>
      <c r="I451" s="73"/>
    </row>
    <row r="452" spans="5:9" ht="15.75" customHeight="1" x14ac:dyDescent="0.25">
      <c r="E452" s="65"/>
      <c r="F452" s="65"/>
      <c r="G452" s="65"/>
      <c r="H452" s="65"/>
      <c r="I452" s="73"/>
    </row>
    <row r="453" spans="5:9" ht="15.75" customHeight="1" x14ac:dyDescent="0.25">
      <c r="E453" s="65"/>
      <c r="F453" s="65"/>
      <c r="G453" s="65"/>
      <c r="H453" s="65"/>
      <c r="I453" s="73"/>
    </row>
    <row r="454" spans="5:9" ht="15.75" customHeight="1" x14ac:dyDescent="0.25">
      <c r="E454" s="65"/>
      <c r="F454" s="65"/>
      <c r="G454" s="65"/>
      <c r="H454" s="65"/>
      <c r="I454" s="73"/>
    </row>
    <row r="455" spans="5:9" ht="15.75" customHeight="1" x14ac:dyDescent="0.25">
      <c r="E455" s="65"/>
      <c r="F455" s="65"/>
      <c r="G455" s="65"/>
      <c r="H455" s="65"/>
      <c r="I455" s="73"/>
    </row>
    <row r="456" spans="5:9" ht="15.75" customHeight="1" x14ac:dyDescent="0.25">
      <c r="E456" s="65"/>
      <c r="F456" s="65"/>
      <c r="G456" s="65"/>
      <c r="H456" s="65"/>
      <c r="I456" s="73"/>
    </row>
    <row r="457" spans="5:9" ht="15.75" customHeight="1" x14ac:dyDescent="0.25">
      <c r="E457" s="65"/>
      <c r="F457" s="65"/>
      <c r="G457" s="65"/>
      <c r="H457" s="65"/>
      <c r="I457" s="73"/>
    </row>
    <row r="458" spans="5:9" ht="15.75" customHeight="1" x14ac:dyDescent="0.25">
      <c r="E458" s="65"/>
      <c r="F458" s="65"/>
      <c r="G458" s="65"/>
      <c r="H458" s="65"/>
      <c r="I458" s="73"/>
    </row>
    <row r="459" spans="5:9" ht="15.75" customHeight="1" x14ac:dyDescent="0.25">
      <c r="E459" s="65"/>
      <c r="F459" s="65"/>
      <c r="G459" s="65"/>
      <c r="H459" s="65"/>
      <c r="I459" s="73"/>
    </row>
    <row r="460" spans="5:9" ht="15.75" customHeight="1" x14ac:dyDescent="0.25">
      <c r="E460" s="65"/>
      <c r="F460" s="65"/>
      <c r="G460" s="65"/>
      <c r="H460" s="65"/>
      <c r="I460" s="73"/>
    </row>
    <row r="461" spans="5:9" ht="15.75" customHeight="1" x14ac:dyDescent="0.25">
      <c r="E461" s="65"/>
      <c r="F461" s="65"/>
      <c r="G461" s="65"/>
      <c r="H461" s="65"/>
      <c r="I461" s="73"/>
    </row>
    <row r="462" spans="5:9" ht="15.75" customHeight="1" x14ac:dyDescent="0.25">
      <c r="E462" s="65"/>
      <c r="F462" s="65"/>
      <c r="G462" s="65"/>
      <c r="H462" s="65"/>
      <c r="I462" s="73"/>
    </row>
    <row r="463" spans="5:9" ht="15.75" customHeight="1" x14ac:dyDescent="0.25">
      <c r="E463" s="65"/>
      <c r="F463" s="65"/>
      <c r="G463" s="65"/>
      <c r="H463" s="65"/>
      <c r="I463" s="73"/>
    </row>
    <row r="464" spans="5:9" ht="15.75" customHeight="1" x14ac:dyDescent="0.25">
      <c r="E464" s="65"/>
      <c r="F464" s="65"/>
      <c r="G464" s="65"/>
      <c r="H464" s="65"/>
      <c r="I464" s="73"/>
    </row>
    <row r="465" spans="5:9" ht="15.75" customHeight="1" x14ac:dyDescent="0.25">
      <c r="E465" s="65"/>
      <c r="F465" s="65"/>
      <c r="G465" s="65"/>
      <c r="H465" s="65"/>
      <c r="I465" s="73"/>
    </row>
    <row r="466" spans="5:9" ht="15.75" customHeight="1" x14ac:dyDescent="0.25">
      <c r="E466" s="65"/>
      <c r="F466" s="65"/>
      <c r="G466" s="65"/>
      <c r="H466" s="65"/>
      <c r="I466" s="73"/>
    </row>
    <row r="467" spans="5:9" ht="15.75" customHeight="1" x14ac:dyDescent="0.25">
      <c r="E467" s="65"/>
      <c r="F467" s="65"/>
      <c r="G467" s="65"/>
      <c r="H467" s="65"/>
      <c r="I467" s="73"/>
    </row>
    <row r="468" spans="5:9" ht="15.75" customHeight="1" x14ac:dyDescent="0.25">
      <c r="E468" s="65"/>
      <c r="F468" s="65"/>
      <c r="G468" s="65"/>
      <c r="H468" s="65"/>
      <c r="I468" s="73"/>
    </row>
    <row r="469" spans="5:9" ht="15.75" customHeight="1" x14ac:dyDescent="0.25">
      <c r="E469" s="65"/>
      <c r="F469" s="65"/>
      <c r="G469" s="65"/>
      <c r="H469" s="65"/>
      <c r="I469" s="73"/>
    </row>
    <row r="470" spans="5:9" ht="15.75" customHeight="1" x14ac:dyDescent="0.25">
      <c r="E470" s="65"/>
      <c r="F470" s="65"/>
      <c r="G470" s="65"/>
      <c r="H470" s="65"/>
      <c r="I470" s="73"/>
    </row>
    <row r="471" spans="5:9" ht="15.75" customHeight="1" x14ac:dyDescent="0.25">
      <c r="E471" s="65"/>
      <c r="F471" s="65"/>
      <c r="G471" s="65"/>
      <c r="H471" s="65"/>
      <c r="I471" s="73"/>
    </row>
    <row r="472" spans="5:9" ht="15.75" customHeight="1" x14ac:dyDescent="0.25">
      <c r="E472" s="65"/>
      <c r="F472" s="65"/>
      <c r="G472" s="65"/>
      <c r="H472" s="65"/>
      <c r="I472" s="73"/>
    </row>
    <row r="473" spans="5:9" ht="15.75" customHeight="1" x14ac:dyDescent="0.25">
      <c r="E473" s="65"/>
      <c r="F473" s="65"/>
      <c r="G473" s="65"/>
      <c r="H473" s="65"/>
      <c r="I473" s="73"/>
    </row>
    <row r="474" spans="5:9" ht="15.75" customHeight="1" x14ac:dyDescent="0.25">
      <c r="E474" s="65"/>
      <c r="F474" s="65"/>
      <c r="G474" s="65"/>
      <c r="H474" s="65"/>
      <c r="I474" s="73"/>
    </row>
    <row r="475" spans="5:9" ht="15.75" customHeight="1" x14ac:dyDescent="0.25">
      <c r="E475" s="65"/>
      <c r="F475" s="65"/>
      <c r="G475" s="65"/>
      <c r="H475" s="65"/>
      <c r="I475" s="73"/>
    </row>
    <row r="476" spans="5:9" ht="15.75" customHeight="1" x14ac:dyDescent="0.25">
      <c r="E476" s="65"/>
      <c r="F476" s="65"/>
      <c r="G476" s="65"/>
      <c r="H476" s="65"/>
      <c r="I476" s="73"/>
    </row>
    <row r="477" spans="5:9" ht="15.75" customHeight="1" x14ac:dyDescent="0.25">
      <c r="E477" s="65"/>
      <c r="F477" s="65"/>
      <c r="G477" s="65"/>
      <c r="H477" s="65"/>
      <c r="I477" s="73"/>
    </row>
    <row r="478" spans="5:9" ht="15.75" customHeight="1" x14ac:dyDescent="0.25">
      <c r="E478" s="65"/>
      <c r="F478" s="65"/>
      <c r="G478" s="65"/>
      <c r="H478" s="65"/>
      <c r="I478" s="73"/>
    </row>
    <row r="479" spans="5:9" ht="15.75" customHeight="1" x14ac:dyDescent="0.25">
      <c r="E479" s="65"/>
      <c r="F479" s="65"/>
      <c r="G479" s="65"/>
      <c r="H479" s="65"/>
      <c r="I479" s="73"/>
    </row>
    <row r="480" spans="5:9" ht="15.75" customHeight="1" x14ac:dyDescent="0.25">
      <c r="E480" s="65"/>
      <c r="F480" s="65"/>
      <c r="G480" s="65"/>
      <c r="H480" s="65"/>
      <c r="I480" s="73"/>
    </row>
    <row r="481" spans="5:9" ht="15.75" customHeight="1" x14ac:dyDescent="0.25">
      <c r="E481" s="65"/>
      <c r="F481" s="65"/>
      <c r="G481" s="65"/>
      <c r="H481" s="65"/>
      <c r="I481" s="73"/>
    </row>
    <row r="482" spans="5:9" ht="15.75" customHeight="1" x14ac:dyDescent="0.25">
      <c r="E482" s="65"/>
      <c r="F482" s="65"/>
      <c r="G482" s="65"/>
      <c r="H482" s="65"/>
      <c r="I482" s="73"/>
    </row>
    <row r="483" spans="5:9" ht="15.75" customHeight="1" x14ac:dyDescent="0.25">
      <c r="E483" s="65"/>
      <c r="F483" s="65"/>
      <c r="G483" s="65"/>
      <c r="H483" s="65"/>
      <c r="I483" s="73"/>
    </row>
    <row r="484" spans="5:9" ht="15.75" customHeight="1" x14ac:dyDescent="0.25">
      <c r="E484" s="65"/>
      <c r="F484" s="65"/>
      <c r="G484" s="65"/>
      <c r="H484" s="65"/>
      <c r="I484" s="73"/>
    </row>
    <row r="485" spans="5:9" ht="15.75" customHeight="1" x14ac:dyDescent="0.25">
      <c r="E485" s="65"/>
      <c r="F485" s="65"/>
      <c r="G485" s="65"/>
      <c r="H485" s="65"/>
      <c r="I485" s="73"/>
    </row>
    <row r="486" spans="5:9" ht="15.75" customHeight="1" x14ac:dyDescent="0.25">
      <c r="E486" s="65"/>
      <c r="F486" s="65"/>
      <c r="G486" s="65"/>
      <c r="H486" s="65"/>
      <c r="I486" s="73"/>
    </row>
    <row r="487" spans="5:9" ht="15.75" customHeight="1" x14ac:dyDescent="0.25">
      <c r="E487" s="65"/>
      <c r="F487" s="65"/>
      <c r="G487" s="65"/>
      <c r="H487" s="65"/>
      <c r="I487" s="73"/>
    </row>
    <row r="488" spans="5:9" ht="15.75" customHeight="1" x14ac:dyDescent="0.25">
      <c r="E488" s="65"/>
      <c r="F488" s="65"/>
      <c r="G488" s="65"/>
      <c r="H488" s="65"/>
      <c r="I488" s="73"/>
    </row>
    <row r="489" spans="5:9" ht="15.75" customHeight="1" x14ac:dyDescent="0.25">
      <c r="E489" s="65"/>
      <c r="F489" s="65"/>
      <c r="G489" s="65"/>
      <c r="H489" s="65"/>
      <c r="I489" s="73"/>
    </row>
    <row r="490" spans="5:9" ht="15.75" customHeight="1" x14ac:dyDescent="0.25">
      <c r="E490" s="65"/>
      <c r="F490" s="65"/>
      <c r="G490" s="65"/>
      <c r="H490" s="65"/>
      <c r="I490" s="73"/>
    </row>
    <row r="491" spans="5:9" ht="15.75" customHeight="1" x14ac:dyDescent="0.25">
      <c r="E491" s="65"/>
      <c r="F491" s="65"/>
      <c r="G491" s="65"/>
      <c r="H491" s="65"/>
      <c r="I491" s="73"/>
    </row>
    <row r="492" spans="5:9" ht="15.75" customHeight="1" x14ac:dyDescent="0.25">
      <c r="E492" s="65"/>
      <c r="F492" s="65"/>
      <c r="G492" s="65"/>
      <c r="H492" s="65"/>
      <c r="I492" s="73"/>
    </row>
    <row r="493" spans="5:9" ht="15.75" customHeight="1" x14ac:dyDescent="0.25">
      <c r="E493" s="65"/>
      <c r="F493" s="65"/>
      <c r="G493" s="65"/>
      <c r="H493" s="65"/>
      <c r="I493" s="73"/>
    </row>
    <row r="494" spans="5:9" ht="15.75" customHeight="1" x14ac:dyDescent="0.25">
      <c r="E494" s="65"/>
      <c r="F494" s="65"/>
      <c r="G494" s="65"/>
      <c r="H494" s="65"/>
      <c r="I494" s="73"/>
    </row>
    <row r="495" spans="5:9" ht="15.75" customHeight="1" x14ac:dyDescent="0.25">
      <c r="E495" s="65"/>
      <c r="F495" s="65"/>
      <c r="G495" s="65"/>
      <c r="H495" s="65"/>
      <c r="I495" s="73"/>
    </row>
    <row r="496" spans="5:9" ht="15.75" customHeight="1" x14ac:dyDescent="0.25">
      <c r="E496" s="65"/>
      <c r="F496" s="65"/>
      <c r="G496" s="65"/>
      <c r="H496" s="65"/>
      <c r="I496" s="73"/>
    </row>
    <row r="497" spans="5:9" ht="15.75" customHeight="1" x14ac:dyDescent="0.25">
      <c r="E497" s="65"/>
      <c r="F497" s="65"/>
      <c r="G497" s="65"/>
      <c r="H497" s="65"/>
      <c r="I497" s="73"/>
    </row>
    <row r="498" spans="5:9" ht="15.75" customHeight="1" x14ac:dyDescent="0.25">
      <c r="E498" s="65"/>
      <c r="F498" s="65"/>
      <c r="G498" s="65"/>
      <c r="H498" s="65"/>
      <c r="I498" s="73"/>
    </row>
    <row r="499" spans="5:9" ht="15.75" customHeight="1" x14ac:dyDescent="0.25">
      <c r="E499" s="65"/>
      <c r="F499" s="65"/>
      <c r="G499" s="65"/>
      <c r="H499" s="65"/>
      <c r="I499" s="73"/>
    </row>
    <row r="500" spans="5:9" ht="15.75" customHeight="1" x14ac:dyDescent="0.25">
      <c r="E500" s="65"/>
      <c r="F500" s="65"/>
      <c r="G500" s="65"/>
      <c r="H500" s="65"/>
      <c r="I500" s="73"/>
    </row>
    <row r="501" spans="5:9" ht="15.75" customHeight="1" x14ac:dyDescent="0.25">
      <c r="E501" s="65"/>
      <c r="F501" s="65"/>
      <c r="G501" s="65"/>
      <c r="H501" s="65"/>
      <c r="I501" s="73"/>
    </row>
    <row r="502" spans="5:9" ht="15.75" customHeight="1" x14ac:dyDescent="0.25">
      <c r="E502" s="65"/>
      <c r="F502" s="65"/>
      <c r="G502" s="65"/>
      <c r="H502" s="65"/>
      <c r="I502" s="73"/>
    </row>
    <row r="503" spans="5:9" ht="15.75" customHeight="1" x14ac:dyDescent="0.25">
      <c r="E503" s="65"/>
      <c r="F503" s="65"/>
      <c r="G503" s="65"/>
      <c r="H503" s="65"/>
      <c r="I503" s="73"/>
    </row>
    <row r="504" spans="5:9" ht="15.75" customHeight="1" x14ac:dyDescent="0.25">
      <c r="E504" s="65"/>
      <c r="F504" s="65"/>
      <c r="G504" s="65"/>
      <c r="H504" s="65"/>
      <c r="I504" s="73"/>
    </row>
    <row r="505" spans="5:9" ht="15.75" customHeight="1" x14ac:dyDescent="0.25">
      <c r="E505" s="65"/>
      <c r="F505" s="65"/>
      <c r="G505" s="65"/>
      <c r="H505" s="65"/>
      <c r="I505" s="73"/>
    </row>
    <row r="506" spans="5:9" ht="15.75" customHeight="1" x14ac:dyDescent="0.25">
      <c r="E506" s="65"/>
      <c r="F506" s="65"/>
      <c r="G506" s="65"/>
      <c r="H506" s="65"/>
      <c r="I506" s="73"/>
    </row>
    <row r="507" spans="5:9" ht="15.75" customHeight="1" x14ac:dyDescent="0.25">
      <c r="E507" s="65"/>
      <c r="F507" s="65"/>
      <c r="G507" s="65"/>
      <c r="H507" s="65"/>
      <c r="I507" s="73"/>
    </row>
    <row r="508" spans="5:9" ht="15.75" customHeight="1" x14ac:dyDescent="0.25">
      <c r="E508" s="65"/>
      <c r="F508" s="65"/>
      <c r="G508" s="65"/>
      <c r="H508" s="65"/>
      <c r="I508" s="73"/>
    </row>
    <row r="509" spans="5:9" ht="15.75" customHeight="1" x14ac:dyDescent="0.25">
      <c r="E509" s="65"/>
      <c r="F509" s="65"/>
      <c r="G509" s="65"/>
      <c r="H509" s="65"/>
      <c r="I509" s="73"/>
    </row>
    <row r="510" spans="5:9" ht="15.75" customHeight="1" x14ac:dyDescent="0.25">
      <c r="E510" s="65"/>
      <c r="F510" s="65"/>
      <c r="G510" s="65"/>
      <c r="H510" s="65"/>
      <c r="I510" s="73"/>
    </row>
    <row r="511" spans="5:9" ht="15.75" customHeight="1" x14ac:dyDescent="0.25">
      <c r="E511" s="65"/>
      <c r="F511" s="65"/>
      <c r="G511" s="65"/>
      <c r="H511" s="65"/>
      <c r="I511" s="73"/>
    </row>
    <row r="512" spans="5:9" ht="15.75" customHeight="1" x14ac:dyDescent="0.25">
      <c r="E512" s="65"/>
      <c r="F512" s="65"/>
      <c r="G512" s="65"/>
      <c r="H512" s="65"/>
      <c r="I512" s="73"/>
    </row>
    <row r="513" spans="5:9" ht="15.75" customHeight="1" x14ac:dyDescent="0.25">
      <c r="E513" s="65"/>
      <c r="F513" s="65"/>
      <c r="G513" s="65"/>
      <c r="H513" s="65"/>
      <c r="I513" s="73"/>
    </row>
    <row r="514" spans="5:9" ht="15.75" customHeight="1" x14ac:dyDescent="0.25">
      <c r="E514" s="65"/>
      <c r="F514" s="65"/>
      <c r="G514" s="65"/>
      <c r="H514" s="65"/>
      <c r="I514" s="73"/>
    </row>
    <row r="515" spans="5:9" ht="15.75" customHeight="1" x14ac:dyDescent="0.25">
      <c r="E515" s="65"/>
      <c r="F515" s="65"/>
      <c r="G515" s="65"/>
      <c r="H515" s="65"/>
      <c r="I515" s="73"/>
    </row>
    <row r="516" spans="5:9" ht="15.75" customHeight="1" x14ac:dyDescent="0.25">
      <c r="E516" s="65"/>
      <c r="F516" s="65"/>
      <c r="G516" s="65"/>
      <c r="H516" s="65"/>
      <c r="I516" s="73"/>
    </row>
    <row r="517" spans="5:9" ht="15.75" customHeight="1" x14ac:dyDescent="0.25">
      <c r="E517" s="65"/>
      <c r="F517" s="65"/>
      <c r="G517" s="65"/>
      <c r="H517" s="65"/>
      <c r="I517" s="73"/>
    </row>
    <row r="518" spans="5:9" ht="15.75" customHeight="1" x14ac:dyDescent="0.25">
      <c r="E518" s="65"/>
      <c r="F518" s="65"/>
      <c r="G518" s="65"/>
      <c r="H518" s="65"/>
      <c r="I518" s="73"/>
    </row>
    <row r="519" spans="5:9" ht="15.75" customHeight="1" x14ac:dyDescent="0.25">
      <c r="E519" s="65"/>
      <c r="F519" s="65"/>
      <c r="G519" s="65"/>
      <c r="H519" s="65"/>
      <c r="I519" s="73"/>
    </row>
    <row r="520" spans="5:9" ht="15.75" customHeight="1" x14ac:dyDescent="0.25">
      <c r="E520" s="65"/>
      <c r="F520" s="65"/>
      <c r="G520" s="65"/>
      <c r="H520" s="65"/>
      <c r="I520" s="73"/>
    </row>
    <row r="521" spans="5:9" ht="15.75" customHeight="1" x14ac:dyDescent="0.25">
      <c r="E521" s="65"/>
      <c r="F521" s="65"/>
      <c r="G521" s="65"/>
      <c r="H521" s="65"/>
      <c r="I521" s="73"/>
    </row>
    <row r="522" spans="5:9" ht="15.75" customHeight="1" x14ac:dyDescent="0.25">
      <c r="E522" s="65"/>
      <c r="F522" s="65"/>
      <c r="G522" s="65"/>
      <c r="H522" s="65"/>
      <c r="I522" s="73"/>
    </row>
    <row r="523" spans="5:9" ht="15.75" customHeight="1" x14ac:dyDescent="0.25">
      <c r="E523" s="65"/>
      <c r="F523" s="65"/>
      <c r="G523" s="65"/>
      <c r="H523" s="65"/>
      <c r="I523" s="73"/>
    </row>
    <row r="524" spans="5:9" ht="15.75" customHeight="1" x14ac:dyDescent="0.25">
      <c r="E524" s="65"/>
      <c r="F524" s="65"/>
      <c r="G524" s="65"/>
      <c r="H524" s="65"/>
      <c r="I524" s="73"/>
    </row>
    <row r="525" spans="5:9" ht="15.75" customHeight="1" x14ac:dyDescent="0.25">
      <c r="E525" s="65"/>
      <c r="F525" s="65"/>
      <c r="G525" s="65"/>
      <c r="H525" s="65"/>
      <c r="I525" s="73"/>
    </row>
    <row r="526" spans="5:9" ht="15.75" customHeight="1" x14ac:dyDescent="0.25">
      <c r="E526" s="65"/>
      <c r="F526" s="65"/>
      <c r="G526" s="65"/>
      <c r="H526" s="65"/>
      <c r="I526" s="73"/>
    </row>
    <row r="527" spans="5:9" ht="15.75" customHeight="1" x14ac:dyDescent="0.25">
      <c r="E527" s="65"/>
      <c r="F527" s="65"/>
      <c r="G527" s="65"/>
      <c r="H527" s="65"/>
      <c r="I527" s="73"/>
    </row>
    <row r="528" spans="5:9" ht="15.75" customHeight="1" x14ac:dyDescent="0.25">
      <c r="E528" s="65"/>
      <c r="F528" s="65"/>
      <c r="G528" s="65"/>
      <c r="H528" s="65"/>
      <c r="I528" s="73"/>
    </row>
    <row r="529" spans="5:9" ht="15.75" customHeight="1" x14ac:dyDescent="0.25">
      <c r="E529" s="65"/>
      <c r="F529" s="65"/>
      <c r="G529" s="65"/>
      <c r="H529" s="65"/>
      <c r="I529" s="73"/>
    </row>
    <row r="530" spans="5:9" ht="15.75" customHeight="1" x14ac:dyDescent="0.25">
      <c r="E530" s="65"/>
      <c r="F530" s="65"/>
      <c r="G530" s="65"/>
      <c r="H530" s="65"/>
      <c r="I530" s="73"/>
    </row>
    <row r="531" spans="5:9" ht="15.75" customHeight="1" x14ac:dyDescent="0.25">
      <c r="E531" s="65"/>
      <c r="F531" s="65"/>
      <c r="G531" s="65"/>
      <c r="H531" s="65"/>
      <c r="I531" s="73"/>
    </row>
    <row r="532" spans="5:9" ht="15.75" customHeight="1" x14ac:dyDescent="0.25">
      <c r="E532" s="65"/>
      <c r="F532" s="65"/>
      <c r="G532" s="65"/>
      <c r="H532" s="65"/>
      <c r="I532" s="73"/>
    </row>
    <row r="533" spans="5:9" ht="15.75" customHeight="1" x14ac:dyDescent="0.25">
      <c r="E533" s="65"/>
      <c r="F533" s="65"/>
      <c r="G533" s="65"/>
      <c r="H533" s="65"/>
      <c r="I533" s="73"/>
    </row>
    <row r="534" spans="5:9" ht="15.75" customHeight="1" x14ac:dyDescent="0.25">
      <c r="E534" s="65"/>
      <c r="F534" s="65"/>
      <c r="G534" s="65"/>
      <c r="H534" s="65"/>
      <c r="I534" s="73"/>
    </row>
    <row r="535" spans="5:9" ht="15.75" customHeight="1" x14ac:dyDescent="0.25">
      <c r="E535" s="65"/>
      <c r="F535" s="65"/>
      <c r="G535" s="65"/>
      <c r="H535" s="65"/>
      <c r="I535" s="73"/>
    </row>
    <row r="536" spans="5:9" ht="15.75" customHeight="1" x14ac:dyDescent="0.25">
      <c r="E536" s="65"/>
      <c r="F536" s="65"/>
      <c r="G536" s="65"/>
      <c r="H536" s="65"/>
      <c r="I536" s="73"/>
    </row>
    <row r="537" spans="5:9" ht="15.75" customHeight="1" x14ac:dyDescent="0.25">
      <c r="E537" s="65"/>
      <c r="F537" s="65"/>
      <c r="G537" s="65"/>
      <c r="H537" s="65"/>
      <c r="I537" s="73"/>
    </row>
    <row r="538" spans="5:9" ht="15.75" customHeight="1" x14ac:dyDescent="0.25">
      <c r="E538" s="65"/>
      <c r="F538" s="65"/>
      <c r="G538" s="65"/>
      <c r="H538" s="65"/>
      <c r="I538" s="73"/>
    </row>
    <row r="539" spans="5:9" ht="15.75" customHeight="1" x14ac:dyDescent="0.25">
      <c r="E539" s="65"/>
      <c r="F539" s="65"/>
      <c r="G539" s="65"/>
      <c r="H539" s="65"/>
      <c r="I539" s="73"/>
    </row>
    <row r="540" spans="5:9" ht="15.75" customHeight="1" x14ac:dyDescent="0.25">
      <c r="E540" s="65"/>
      <c r="F540" s="65"/>
      <c r="G540" s="65"/>
      <c r="H540" s="65"/>
      <c r="I540" s="73"/>
    </row>
    <row r="541" spans="5:9" ht="15.75" customHeight="1" x14ac:dyDescent="0.25">
      <c r="E541" s="65"/>
      <c r="F541" s="65"/>
      <c r="G541" s="65"/>
      <c r="H541" s="65"/>
      <c r="I541" s="73"/>
    </row>
    <row r="542" spans="5:9" ht="15.75" customHeight="1" x14ac:dyDescent="0.25">
      <c r="E542" s="65"/>
      <c r="F542" s="65"/>
      <c r="G542" s="65"/>
      <c r="H542" s="65"/>
      <c r="I542" s="73"/>
    </row>
    <row r="543" spans="5:9" ht="15.75" customHeight="1" x14ac:dyDescent="0.25">
      <c r="E543" s="65"/>
      <c r="F543" s="65"/>
      <c r="G543" s="65"/>
      <c r="H543" s="65"/>
      <c r="I543" s="73"/>
    </row>
    <row r="544" spans="5:9" ht="15.75" customHeight="1" x14ac:dyDescent="0.25">
      <c r="E544" s="65"/>
      <c r="F544" s="65"/>
      <c r="G544" s="65"/>
      <c r="H544" s="65"/>
      <c r="I544" s="73"/>
    </row>
    <row r="545" spans="5:9" ht="15.75" customHeight="1" x14ac:dyDescent="0.25">
      <c r="E545" s="65"/>
      <c r="F545" s="65"/>
      <c r="G545" s="65"/>
      <c r="H545" s="65"/>
      <c r="I545" s="73"/>
    </row>
    <row r="546" spans="5:9" ht="15.75" customHeight="1" x14ac:dyDescent="0.25">
      <c r="E546" s="65"/>
      <c r="F546" s="65"/>
      <c r="G546" s="65"/>
      <c r="H546" s="65"/>
      <c r="I546" s="73"/>
    </row>
    <row r="547" spans="5:9" ht="15.75" customHeight="1" x14ac:dyDescent="0.25">
      <c r="E547" s="65"/>
      <c r="F547" s="65"/>
      <c r="G547" s="65"/>
      <c r="H547" s="65"/>
      <c r="I547" s="73"/>
    </row>
    <row r="548" spans="5:9" ht="15.75" customHeight="1" x14ac:dyDescent="0.25">
      <c r="E548" s="65"/>
      <c r="F548" s="65"/>
      <c r="G548" s="65"/>
      <c r="H548" s="65"/>
      <c r="I548" s="73"/>
    </row>
    <row r="549" spans="5:9" ht="15.75" customHeight="1" x14ac:dyDescent="0.25">
      <c r="E549" s="65"/>
      <c r="F549" s="65"/>
      <c r="G549" s="65"/>
      <c r="H549" s="65"/>
      <c r="I549" s="73"/>
    </row>
    <row r="550" spans="5:9" ht="15.75" customHeight="1" x14ac:dyDescent="0.25">
      <c r="E550" s="65"/>
      <c r="F550" s="65"/>
      <c r="G550" s="65"/>
      <c r="H550" s="65"/>
      <c r="I550" s="73"/>
    </row>
    <row r="551" spans="5:9" ht="15.75" customHeight="1" x14ac:dyDescent="0.25">
      <c r="E551" s="65"/>
      <c r="F551" s="65"/>
      <c r="G551" s="65"/>
      <c r="H551" s="65"/>
      <c r="I551" s="73"/>
    </row>
    <row r="552" spans="5:9" ht="15.75" customHeight="1" x14ac:dyDescent="0.25">
      <c r="E552" s="65"/>
      <c r="F552" s="65"/>
      <c r="G552" s="65"/>
      <c r="H552" s="65"/>
      <c r="I552" s="73"/>
    </row>
    <row r="553" spans="5:9" ht="15.75" customHeight="1" x14ac:dyDescent="0.25">
      <c r="E553" s="65"/>
      <c r="F553" s="65"/>
      <c r="G553" s="65"/>
      <c r="H553" s="65"/>
      <c r="I553" s="73"/>
    </row>
    <row r="554" spans="5:9" ht="15.75" customHeight="1" x14ac:dyDescent="0.25">
      <c r="E554" s="65"/>
      <c r="F554" s="65"/>
      <c r="G554" s="65"/>
      <c r="H554" s="65"/>
      <c r="I554" s="73"/>
    </row>
    <row r="555" spans="5:9" ht="15.75" customHeight="1" x14ac:dyDescent="0.25">
      <c r="E555" s="65"/>
      <c r="F555" s="65"/>
      <c r="G555" s="65"/>
      <c r="H555" s="65"/>
      <c r="I555" s="73"/>
    </row>
    <row r="556" spans="5:9" ht="15.75" customHeight="1" x14ac:dyDescent="0.25">
      <c r="E556" s="65"/>
      <c r="F556" s="65"/>
      <c r="G556" s="65"/>
      <c r="H556" s="65"/>
      <c r="I556" s="73"/>
    </row>
    <row r="557" spans="5:9" ht="15.75" customHeight="1" x14ac:dyDescent="0.25">
      <c r="E557" s="65"/>
      <c r="F557" s="65"/>
      <c r="G557" s="65"/>
      <c r="H557" s="65"/>
      <c r="I557" s="73"/>
    </row>
    <row r="558" spans="5:9" ht="15.75" customHeight="1" x14ac:dyDescent="0.25">
      <c r="E558" s="65"/>
      <c r="F558" s="65"/>
      <c r="G558" s="65"/>
      <c r="H558" s="65"/>
      <c r="I558" s="73"/>
    </row>
    <row r="559" spans="5:9" ht="15.75" customHeight="1" x14ac:dyDescent="0.25">
      <c r="E559" s="65"/>
      <c r="F559" s="65"/>
      <c r="G559" s="65"/>
      <c r="H559" s="65"/>
      <c r="I559" s="73"/>
    </row>
    <row r="560" spans="5:9" ht="15.75" customHeight="1" x14ac:dyDescent="0.25">
      <c r="E560" s="65"/>
      <c r="F560" s="65"/>
      <c r="G560" s="65"/>
      <c r="H560" s="65"/>
      <c r="I560" s="73"/>
    </row>
    <row r="561" spans="5:9" ht="15.75" customHeight="1" x14ac:dyDescent="0.25">
      <c r="E561" s="65"/>
      <c r="F561" s="65"/>
      <c r="G561" s="65"/>
      <c r="H561" s="65"/>
      <c r="I561" s="73"/>
    </row>
    <row r="562" spans="5:9" ht="15.75" customHeight="1" x14ac:dyDescent="0.25">
      <c r="E562" s="65"/>
      <c r="F562" s="65"/>
      <c r="G562" s="65"/>
      <c r="H562" s="65"/>
      <c r="I562" s="73"/>
    </row>
    <row r="563" spans="5:9" ht="15.75" customHeight="1" x14ac:dyDescent="0.25">
      <c r="E563" s="65"/>
      <c r="F563" s="65"/>
      <c r="G563" s="65"/>
      <c r="H563" s="65"/>
      <c r="I563" s="73"/>
    </row>
    <row r="564" spans="5:9" ht="15.75" customHeight="1" x14ac:dyDescent="0.25">
      <c r="E564" s="65"/>
      <c r="F564" s="65"/>
      <c r="G564" s="65"/>
      <c r="H564" s="65"/>
      <c r="I564" s="73"/>
    </row>
    <row r="565" spans="5:9" ht="15.75" customHeight="1" x14ac:dyDescent="0.25">
      <c r="E565" s="65"/>
      <c r="F565" s="65"/>
      <c r="G565" s="65"/>
      <c r="H565" s="65"/>
      <c r="I565" s="73"/>
    </row>
    <row r="566" spans="5:9" ht="15.75" customHeight="1" x14ac:dyDescent="0.25">
      <c r="E566" s="65"/>
      <c r="F566" s="65"/>
      <c r="G566" s="65"/>
      <c r="H566" s="65"/>
      <c r="I566" s="73"/>
    </row>
    <row r="567" spans="5:9" ht="15.75" customHeight="1" x14ac:dyDescent="0.25">
      <c r="E567" s="65"/>
      <c r="F567" s="65"/>
      <c r="G567" s="65"/>
      <c r="H567" s="65"/>
      <c r="I567" s="73"/>
    </row>
    <row r="568" spans="5:9" ht="15.75" customHeight="1" x14ac:dyDescent="0.25">
      <c r="E568" s="65"/>
      <c r="F568" s="65"/>
      <c r="G568" s="65"/>
      <c r="H568" s="65"/>
      <c r="I568" s="73"/>
    </row>
    <row r="569" spans="5:9" ht="15.75" customHeight="1" x14ac:dyDescent="0.25">
      <c r="E569" s="65"/>
      <c r="F569" s="65"/>
      <c r="G569" s="65"/>
      <c r="H569" s="65"/>
      <c r="I569" s="73"/>
    </row>
    <row r="570" spans="5:9" ht="15.75" customHeight="1" x14ac:dyDescent="0.25">
      <c r="E570" s="65"/>
      <c r="F570" s="65"/>
      <c r="G570" s="65"/>
      <c r="H570" s="65"/>
      <c r="I570" s="73"/>
    </row>
    <row r="571" spans="5:9" ht="15.75" customHeight="1" x14ac:dyDescent="0.25">
      <c r="E571" s="65"/>
      <c r="F571" s="65"/>
      <c r="G571" s="65"/>
      <c r="H571" s="65"/>
      <c r="I571" s="73"/>
    </row>
    <row r="572" spans="5:9" ht="15.75" customHeight="1" x14ac:dyDescent="0.25">
      <c r="E572" s="65"/>
      <c r="F572" s="65"/>
      <c r="G572" s="65"/>
      <c r="H572" s="65"/>
      <c r="I572" s="73"/>
    </row>
    <row r="573" spans="5:9" ht="15.75" customHeight="1" x14ac:dyDescent="0.25">
      <c r="E573" s="65"/>
      <c r="F573" s="65"/>
      <c r="G573" s="65"/>
      <c r="H573" s="65"/>
      <c r="I573" s="73"/>
    </row>
    <row r="574" spans="5:9" ht="15.75" customHeight="1" x14ac:dyDescent="0.25">
      <c r="E574" s="65"/>
      <c r="F574" s="65"/>
      <c r="G574" s="65"/>
      <c r="H574" s="65"/>
      <c r="I574" s="73"/>
    </row>
    <row r="575" spans="5:9" ht="15.75" customHeight="1" x14ac:dyDescent="0.25">
      <c r="E575" s="65"/>
      <c r="F575" s="65"/>
      <c r="G575" s="65"/>
      <c r="H575" s="65"/>
      <c r="I575" s="73"/>
    </row>
    <row r="576" spans="5:9" ht="15.75" customHeight="1" x14ac:dyDescent="0.25">
      <c r="E576" s="65"/>
      <c r="F576" s="65"/>
      <c r="G576" s="65"/>
      <c r="H576" s="65"/>
      <c r="I576" s="73"/>
    </row>
    <row r="577" spans="5:9" ht="15.75" customHeight="1" x14ac:dyDescent="0.25">
      <c r="E577" s="65"/>
      <c r="F577" s="65"/>
      <c r="G577" s="65"/>
      <c r="H577" s="65"/>
      <c r="I577" s="73"/>
    </row>
    <row r="578" spans="5:9" ht="15.75" customHeight="1" x14ac:dyDescent="0.25">
      <c r="E578" s="65"/>
      <c r="F578" s="65"/>
      <c r="G578" s="65"/>
      <c r="H578" s="65"/>
      <c r="I578" s="73"/>
    </row>
    <row r="579" spans="5:9" ht="15.75" customHeight="1" x14ac:dyDescent="0.25">
      <c r="E579" s="65"/>
      <c r="F579" s="65"/>
      <c r="G579" s="65"/>
      <c r="H579" s="65"/>
      <c r="I579" s="73"/>
    </row>
    <row r="580" spans="5:9" ht="15.75" customHeight="1" x14ac:dyDescent="0.25">
      <c r="E580" s="65"/>
      <c r="F580" s="65"/>
      <c r="G580" s="65"/>
      <c r="H580" s="65"/>
      <c r="I580" s="73"/>
    </row>
    <row r="581" spans="5:9" ht="15.75" customHeight="1" x14ac:dyDescent="0.25">
      <c r="E581" s="65"/>
      <c r="F581" s="65"/>
      <c r="G581" s="65"/>
      <c r="H581" s="65"/>
      <c r="I581" s="73"/>
    </row>
    <row r="582" spans="5:9" ht="15.75" customHeight="1" x14ac:dyDescent="0.25">
      <c r="E582" s="65"/>
      <c r="F582" s="65"/>
      <c r="G582" s="65"/>
      <c r="H582" s="65"/>
      <c r="I582" s="73"/>
    </row>
    <row r="583" spans="5:9" ht="15.75" customHeight="1" x14ac:dyDescent="0.25">
      <c r="E583" s="65"/>
      <c r="F583" s="65"/>
      <c r="G583" s="65"/>
      <c r="H583" s="65"/>
      <c r="I583" s="73"/>
    </row>
    <row r="584" spans="5:9" ht="15.75" customHeight="1" x14ac:dyDescent="0.25">
      <c r="E584" s="65"/>
      <c r="F584" s="65"/>
      <c r="G584" s="65"/>
      <c r="H584" s="65"/>
      <c r="I584" s="73"/>
    </row>
    <row r="585" spans="5:9" ht="15.75" customHeight="1" x14ac:dyDescent="0.25">
      <c r="E585" s="65"/>
      <c r="F585" s="65"/>
      <c r="G585" s="65"/>
      <c r="H585" s="65"/>
      <c r="I585" s="73"/>
    </row>
    <row r="586" spans="5:9" ht="15.75" customHeight="1" x14ac:dyDescent="0.25">
      <c r="E586" s="65"/>
      <c r="F586" s="65"/>
      <c r="G586" s="65"/>
      <c r="H586" s="65"/>
      <c r="I586" s="73"/>
    </row>
    <row r="587" spans="5:9" ht="15.75" customHeight="1" x14ac:dyDescent="0.25">
      <c r="E587" s="65"/>
      <c r="F587" s="65"/>
      <c r="G587" s="65"/>
      <c r="H587" s="65"/>
      <c r="I587" s="73"/>
    </row>
    <row r="588" spans="5:9" ht="15.75" customHeight="1" x14ac:dyDescent="0.25">
      <c r="E588" s="65"/>
      <c r="F588" s="65"/>
      <c r="G588" s="65"/>
      <c r="H588" s="65"/>
      <c r="I588" s="73"/>
    </row>
    <row r="589" spans="5:9" ht="15.75" customHeight="1" x14ac:dyDescent="0.25">
      <c r="E589" s="65"/>
      <c r="F589" s="65"/>
      <c r="G589" s="65"/>
      <c r="H589" s="65"/>
      <c r="I589" s="73"/>
    </row>
    <row r="590" spans="5:9" ht="15.75" customHeight="1" x14ac:dyDescent="0.25">
      <c r="E590" s="65"/>
      <c r="F590" s="65"/>
      <c r="G590" s="65"/>
      <c r="H590" s="65"/>
      <c r="I590" s="73"/>
    </row>
    <row r="591" spans="5:9" ht="15.75" customHeight="1" x14ac:dyDescent="0.25">
      <c r="E591" s="65"/>
      <c r="F591" s="65"/>
      <c r="G591" s="65"/>
      <c r="H591" s="65"/>
      <c r="I591" s="73"/>
    </row>
    <row r="592" spans="5:9" ht="15.75" customHeight="1" x14ac:dyDescent="0.25">
      <c r="E592" s="65"/>
      <c r="F592" s="65"/>
      <c r="G592" s="65"/>
      <c r="H592" s="65"/>
      <c r="I592" s="73"/>
    </row>
    <row r="593" spans="5:9" ht="15.75" customHeight="1" x14ac:dyDescent="0.25">
      <c r="E593" s="65"/>
      <c r="F593" s="65"/>
      <c r="G593" s="65"/>
      <c r="H593" s="65"/>
      <c r="I593" s="73"/>
    </row>
    <row r="594" spans="5:9" ht="15.75" customHeight="1" x14ac:dyDescent="0.25">
      <c r="E594" s="65"/>
      <c r="F594" s="65"/>
      <c r="G594" s="65"/>
      <c r="H594" s="65"/>
      <c r="I594" s="73"/>
    </row>
    <row r="595" spans="5:9" ht="15.75" customHeight="1" x14ac:dyDescent="0.25">
      <c r="E595" s="65"/>
      <c r="F595" s="65"/>
      <c r="G595" s="65"/>
      <c r="H595" s="65"/>
      <c r="I595" s="73"/>
    </row>
    <row r="596" spans="5:9" ht="15.75" customHeight="1" x14ac:dyDescent="0.25">
      <c r="E596" s="65"/>
      <c r="F596" s="65"/>
      <c r="G596" s="65"/>
      <c r="H596" s="65"/>
      <c r="I596" s="73"/>
    </row>
    <row r="597" spans="5:9" ht="15.75" customHeight="1" x14ac:dyDescent="0.25">
      <c r="E597" s="65"/>
      <c r="F597" s="65"/>
      <c r="G597" s="65"/>
      <c r="H597" s="65"/>
      <c r="I597" s="73"/>
    </row>
    <row r="598" spans="5:9" ht="15.75" customHeight="1" x14ac:dyDescent="0.25">
      <c r="E598" s="65"/>
      <c r="F598" s="65"/>
      <c r="G598" s="65"/>
      <c r="H598" s="65"/>
      <c r="I598" s="73"/>
    </row>
    <row r="599" spans="5:9" ht="15.75" customHeight="1" x14ac:dyDescent="0.25">
      <c r="E599" s="65"/>
      <c r="F599" s="65"/>
      <c r="G599" s="65"/>
      <c r="H599" s="65"/>
      <c r="I599" s="73"/>
    </row>
    <row r="600" spans="5:9" ht="15.75" customHeight="1" x14ac:dyDescent="0.25">
      <c r="E600" s="65"/>
      <c r="F600" s="65"/>
      <c r="G600" s="65"/>
      <c r="H600" s="65"/>
      <c r="I600" s="73"/>
    </row>
    <row r="601" spans="5:9" ht="15.75" customHeight="1" x14ac:dyDescent="0.25">
      <c r="E601" s="65"/>
      <c r="F601" s="65"/>
      <c r="G601" s="65"/>
      <c r="H601" s="65"/>
      <c r="I601" s="73"/>
    </row>
    <row r="602" spans="5:9" ht="15.75" customHeight="1" x14ac:dyDescent="0.25">
      <c r="E602" s="65"/>
      <c r="F602" s="65"/>
      <c r="G602" s="65"/>
      <c r="H602" s="65"/>
      <c r="I602" s="73"/>
    </row>
    <row r="603" spans="5:9" ht="15.75" customHeight="1" x14ac:dyDescent="0.25">
      <c r="E603" s="65"/>
      <c r="F603" s="65"/>
      <c r="G603" s="65"/>
      <c r="H603" s="65"/>
      <c r="I603" s="73"/>
    </row>
    <row r="604" spans="5:9" ht="15.75" customHeight="1" x14ac:dyDescent="0.25">
      <c r="E604" s="65"/>
      <c r="F604" s="65"/>
      <c r="G604" s="65"/>
      <c r="H604" s="65"/>
      <c r="I604" s="73"/>
    </row>
    <row r="605" spans="5:9" ht="15.75" customHeight="1" x14ac:dyDescent="0.25">
      <c r="E605" s="65"/>
      <c r="F605" s="65"/>
      <c r="G605" s="65"/>
      <c r="H605" s="65"/>
      <c r="I605" s="73"/>
    </row>
    <row r="606" spans="5:9" ht="15.75" customHeight="1" x14ac:dyDescent="0.25">
      <c r="E606" s="65"/>
      <c r="F606" s="65"/>
      <c r="G606" s="65"/>
      <c r="H606" s="65"/>
      <c r="I606" s="73"/>
    </row>
    <row r="607" spans="5:9" ht="15.75" customHeight="1" x14ac:dyDescent="0.25">
      <c r="E607" s="65"/>
      <c r="F607" s="65"/>
      <c r="G607" s="65"/>
      <c r="H607" s="65"/>
      <c r="I607" s="73"/>
    </row>
    <row r="608" spans="5:9" ht="15.75" customHeight="1" x14ac:dyDescent="0.25">
      <c r="E608" s="65"/>
      <c r="F608" s="65"/>
      <c r="G608" s="65"/>
      <c r="H608" s="65"/>
      <c r="I608" s="73"/>
    </row>
    <row r="609" spans="5:9" ht="15.75" customHeight="1" x14ac:dyDescent="0.25">
      <c r="E609" s="65"/>
      <c r="F609" s="65"/>
      <c r="G609" s="65"/>
      <c r="H609" s="65"/>
      <c r="I609" s="73"/>
    </row>
    <row r="610" spans="5:9" ht="15.75" customHeight="1" x14ac:dyDescent="0.25">
      <c r="E610" s="65"/>
      <c r="F610" s="65"/>
      <c r="G610" s="65"/>
      <c r="H610" s="65"/>
      <c r="I610" s="73"/>
    </row>
    <row r="611" spans="5:9" ht="15.75" customHeight="1" x14ac:dyDescent="0.25">
      <c r="E611" s="65"/>
      <c r="F611" s="65"/>
      <c r="G611" s="65"/>
      <c r="H611" s="65"/>
      <c r="I611" s="73"/>
    </row>
    <row r="612" spans="5:9" ht="15.75" customHeight="1" x14ac:dyDescent="0.25">
      <c r="E612" s="65"/>
      <c r="F612" s="65"/>
      <c r="G612" s="65"/>
      <c r="H612" s="65"/>
      <c r="I612" s="73"/>
    </row>
    <row r="613" spans="5:9" ht="15.75" customHeight="1" x14ac:dyDescent="0.25">
      <c r="E613" s="65"/>
      <c r="F613" s="65"/>
      <c r="G613" s="65"/>
      <c r="H613" s="65"/>
      <c r="I613" s="73"/>
    </row>
    <row r="614" spans="5:9" ht="15.75" customHeight="1" x14ac:dyDescent="0.25">
      <c r="E614" s="65"/>
      <c r="F614" s="65"/>
      <c r="G614" s="65"/>
      <c r="H614" s="65"/>
      <c r="I614" s="73"/>
    </row>
    <row r="615" spans="5:9" ht="15.75" customHeight="1" x14ac:dyDescent="0.25">
      <c r="E615" s="65"/>
      <c r="F615" s="65"/>
      <c r="G615" s="65"/>
      <c r="H615" s="65"/>
      <c r="I615" s="73"/>
    </row>
    <row r="616" spans="5:9" ht="15.75" customHeight="1" x14ac:dyDescent="0.25">
      <c r="E616" s="65"/>
      <c r="F616" s="65"/>
      <c r="G616" s="65"/>
      <c r="H616" s="65"/>
      <c r="I616" s="73"/>
    </row>
    <row r="617" spans="5:9" ht="15.75" customHeight="1" x14ac:dyDescent="0.25">
      <c r="E617" s="65"/>
      <c r="F617" s="65"/>
      <c r="G617" s="65"/>
      <c r="H617" s="65"/>
      <c r="I617" s="73"/>
    </row>
    <row r="618" spans="5:9" ht="15.75" customHeight="1" x14ac:dyDescent="0.25">
      <c r="E618" s="65"/>
      <c r="F618" s="65"/>
      <c r="G618" s="65"/>
      <c r="H618" s="65"/>
      <c r="I618" s="73"/>
    </row>
    <row r="619" spans="5:9" ht="15.75" customHeight="1" x14ac:dyDescent="0.25">
      <c r="E619" s="65"/>
      <c r="F619" s="65"/>
      <c r="G619" s="65"/>
      <c r="H619" s="65"/>
      <c r="I619" s="73"/>
    </row>
    <row r="620" spans="5:9" ht="15.75" customHeight="1" x14ac:dyDescent="0.25">
      <c r="E620" s="65"/>
      <c r="F620" s="65"/>
      <c r="G620" s="65"/>
      <c r="H620" s="65"/>
      <c r="I620" s="73"/>
    </row>
    <row r="621" spans="5:9" ht="15.75" customHeight="1" x14ac:dyDescent="0.25">
      <c r="E621" s="65"/>
      <c r="F621" s="65"/>
      <c r="G621" s="65"/>
      <c r="H621" s="65"/>
      <c r="I621" s="73"/>
    </row>
    <row r="622" spans="5:9" ht="15.75" customHeight="1" x14ac:dyDescent="0.25">
      <c r="E622" s="65"/>
      <c r="F622" s="65"/>
      <c r="G622" s="65"/>
      <c r="H622" s="65"/>
      <c r="I622" s="73"/>
    </row>
    <row r="623" spans="5:9" ht="15.75" customHeight="1" x14ac:dyDescent="0.25">
      <c r="E623" s="65"/>
      <c r="F623" s="65"/>
      <c r="G623" s="65"/>
      <c r="H623" s="65"/>
      <c r="I623" s="73"/>
    </row>
    <row r="624" spans="5:9" ht="15.75" customHeight="1" x14ac:dyDescent="0.25">
      <c r="E624" s="65"/>
      <c r="F624" s="65"/>
      <c r="G624" s="65"/>
      <c r="H624" s="65"/>
      <c r="I624" s="73"/>
    </row>
    <row r="625" spans="5:9" ht="15.75" customHeight="1" x14ac:dyDescent="0.25">
      <c r="E625" s="65"/>
      <c r="F625" s="65"/>
      <c r="G625" s="65"/>
      <c r="H625" s="65"/>
      <c r="I625" s="73"/>
    </row>
    <row r="626" spans="5:9" ht="15.75" customHeight="1" x14ac:dyDescent="0.25">
      <c r="E626" s="65"/>
      <c r="F626" s="65"/>
      <c r="G626" s="65"/>
      <c r="H626" s="65"/>
      <c r="I626" s="73"/>
    </row>
    <row r="627" spans="5:9" ht="15.75" customHeight="1" x14ac:dyDescent="0.25">
      <c r="E627" s="65"/>
      <c r="F627" s="65"/>
      <c r="G627" s="65"/>
      <c r="H627" s="65"/>
      <c r="I627" s="73"/>
    </row>
    <row r="628" spans="5:9" ht="15.75" customHeight="1" x14ac:dyDescent="0.25">
      <c r="E628" s="65"/>
      <c r="F628" s="65"/>
      <c r="G628" s="65"/>
      <c r="H628" s="65"/>
      <c r="I628" s="73"/>
    </row>
    <row r="629" spans="5:9" ht="15.75" customHeight="1" x14ac:dyDescent="0.25">
      <c r="E629" s="65"/>
      <c r="F629" s="65"/>
      <c r="G629" s="65"/>
      <c r="H629" s="65"/>
      <c r="I629" s="73"/>
    </row>
    <row r="630" spans="5:9" ht="15.75" customHeight="1" x14ac:dyDescent="0.25">
      <c r="E630" s="65"/>
      <c r="F630" s="65"/>
      <c r="G630" s="65"/>
      <c r="H630" s="65"/>
      <c r="I630" s="73"/>
    </row>
    <row r="631" spans="5:9" ht="15.75" customHeight="1" x14ac:dyDescent="0.25">
      <c r="E631" s="65"/>
      <c r="F631" s="65"/>
      <c r="G631" s="65"/>
      <c r="H631" s="65"/>
      <c r="I631" s="73"/>
    </row>
    <row r="632" spans="5:9" ht="15.75" customHeight="1" x14ac:dyDescent="0.25">
      <c r="E632" s="65"/>
      <c r="F632" s="65"/>
      <c r="G632" s="65"/>
      <c r="H632" s="65"/>
      <c r="I632" s="73"/>
    </row>
    <row r="633" spans="5:9" ht="15.75" customHeight="1" x14ac:dyDescent="0.25">
      <c r="E633" s="65"/>
      <c r="F633" s="65"/>
      <c r="G633" s="65"/>
      <c r="H633" s="65"/>
      <c r="I633" s="73"/>
    </row>
    <row r="634" spans="5:9" ht="15.75" customHeight="1" x14ac:dyDescent="0.25">
      <c r="E634" s="65"/>
      <c r="F634" s="65"/>
      <c r="G634" s="65"/>
      <c r="H634" s="65"/>
      <c r="I634" s="73"/>
    </row>
    <row r="635" spans="5:9" ht="15.75" customHeight="1" x14ac:dyDescent="0.25">
      <c r="E635" s="65"/>
      <c r="F635" s="65"/>
      <c r="G635" s="65"/>
      <c r="H635" s="65"/>
      <c r="I635" s="73"/>
    </row>
    <row r="636" spans="5:9" ht="15.75" customHeight="1" x14ac:dyDescent="0.25">
      <c r="E636" s="65"/>
      <c r="F636" s="65"/>
      <c r="G636" s="65"/>
      <c r="H636" s="65"/>
      <c r="I636" s="73"/>
    </row>
    <row r="637" spans="5:9" ht="15.75" customHeight="1" x14ac:dyDescent="0.25">
      <c r="E637" s="65"/>
      <c r="F637" s="65"/>
      <c r="G637" s="65"/>
      <c r="H637" s="65"/>
      <c r="I637" s="73"/>
    </row>
    <row r="638" spans="5:9" ht="15.75" customHeight="1" x14ac:dyDescent="0.25">
      <c r="E638" s="65"/>
      <c r="F638" s="65"/>
      <c r="G638" s="65"/>
      <c r="H638" s="65"/>
      <c r="I638" s="73"/>
    </row>
    <row r="639" spans="5:9" ht="15.75" customHeight="1" x14ac:dyDescent="0.25">
      <c r="E639" s="65"/>
      <c r="F639" s="65"/>
      <c r="G639" s="65"/>
      <c r="H639" s="65"/>
      <c r="I639" s="73"/>
    </row>
    <row r="640" spans="5:9" ht="15.75" customHeight="1" x14ac:dyDescent="0.25">
      <c r="E640" s="65"/>
      <c r="F640" s="65"/>
      <c r="G640" s="65"/>
      <c r="H640" s="65"/>
      <c r="I640" s="73"/>
    </row>
    <row r="641" spans="5:9" ht="15.75" customHeight="1" x14ac:dyDescent="0.25">
      <c r="E641" s="65"/>
      <c r="F641" s="65"/>
      <c r="G641" s="65"/>
      <c r="H641" s="65"/>
      <c r="I641" s="73"/>
    </row>
    <row r="642" spans="5:9" ht="15.75" customHeight="1" x14ac:dyDescent="0.25">
      <c r="E642" s="65"/>
      <c r="F642" s="65"/>
      <c r="G642" s="65"/>
      <c r="H642" s="65"/>
      <c r="I642" s="73"/>
    </row>
    <row r="643" spans="5:9" ht="15.75" customHeight="1" x14ac:dyDescent="0.25">
      <c r="E643" s="65"/>
      <c r="F643" s="65"/>
      <c r="G643" s="65"/>
      <c r="H643" s="65"/>
      <c r="I643" s="73"/>
    </row>
    <row r="644" spans="5:9" ht="15.75" customHeight="1" x14ac:dyDescent="0.25">
      <c r="E644" s="65"/>
      <c r="F644" s="65"/>
      <c r="G644" s="65"/>
      <c r="H644" s="65"/>
      <c r="I644" s="73"/>
    </row>
    <row r="645" spans="5:9" ht="15.75" customHeight="1" x14ac:dyDescent="0.25">
      <c r="E645" s="65"/>
      <c r="F645" s="65"/>
      <c r="G645" s="65"/>
      <c r="H645" s="65"/>
      <c r="I645" s="73"/>
    </row>
    <row r="646" spans="5:9" ht="15.75" customHeight="1" x14ac:dyDescent="0.25">
      <c r="E646" s="65"/>
      <c r="F646" s="65"/>
      <c r="G646" s="65"/>
      <c r="H646" s="65"/>
      <c r="I646" s="73"/>
    </row>
    <row r="647" spans="5:9" ht="15.75" customHeight="1" x14ac:dyDescent="0.25">
      <c r="E647" s="65"/>
      <c r="F647" s="65"/>
      <c r="G647" s="65"/>
      <c r="H647" s="65"/>
      <c r="I647" s="73"/>
    </row>
    <row r="648" spans="5:9" ht="15.75" customHeight="1" x14ac:dyDescent="0.25">
      <c r="E648" s="65"/>
      <c r="F648" s="65"/>
      <c r="G648" s="65"/>
      <c r="H648" s="65"/>
      <c r="I648" s="73"/>
    </row>
    <row r="649" spans="5:9" ht="15.75" customHeight="1" x14ac:dyDescent="0.25">
      <c r="E649" s="65"/>
      <c r="F649" s="65"/>
      <c r="G649" s="65"/>
      <c r="H649" s="65"/>
      <c r="I649" s="73"/>
    </row>
    <row r="650" spans="5:9" ht="15.75" customHeight="1" x14ac:dyDescent="0.25">
      <c r="E650" s="65"/>
      <c r="F650" s="65"/>
      <c r="G650" s="65"/>
      <c r="H650" s="65"/>
      <c r="I650" s="73"/>
    </row>
    <row r="651" spans="5:9" ht="15.75" customHeight="1" x14ac:dyDescent="0.25">
      <c r="E651" s="65"/>
      <c r="F651" s="65"/>
      <c r="G651" s="65"/>
      <c r="H651" s="65"/>
      <c r="I651" s="73"/>
    </row>
    <row r="652" spans="5:9" ht="15.75" customHeight="1" x14ac:dyDescent="0.25">
      <c r="E652" s="65"/>
      <c r="F652" s="65"/>
      <c r="G652" s="65"/>
      <c r="H652" s="65"/>
      <c r="I652" s="73"/>
    </row>
    <row r="653" spans="5:9" ht="15.75" customHeight="1" x14ac:dyDescent="0.25">
      <c r="E653" s="65"/>
      <c r="F653" s="65"/>
      <c r="G653" s="65"/>
      <c r="H653" s="65"/>
      <c r="I653" s="73"/>
    </row>
    <row r="654" spans="5:9" ht="15.75" customHeight="1" x14ac:dyDescent="0.25">
      <c r="E654" s="65"/>
      <c r="F654" s="65"/>
      <c r="G654" s="65"/>
      <c r="H654" s="65"/>
      <c r="I654" s="73"/>
    </row>
    <row r="655" spans="5:9" ht="15.75" customHeight="1" x14ac:dyDescent="0.25">
      <c r="E655" s="65"/>
      <c r="F655" s="65"/>
      <c r="G655" s="65"/>
      <c r="H655" s="65"/>
      <c r="I655" s="73"/>
    </row>
    <row r="656" spans="5:9" ht="15.75" customHeight="1" x14ac:dyDescent="0.25">
      <c r="E656" s="65"/>
      <c r="F656" s="65"/>
      <c r="G656" s="65"/>
      <c r="H656" s="65"/>
      <c r="I656" s="73"/>
    </row>
    <row r="657" spans="5:9" ht="15.75" customHeight="1" x14ac:dyDescent="0.25">
      <c r="E657" s="65"/>
      <c r="F657" s="65"/>
      <c r="G657" s="65"/>
      <c r="H657" s="65"/>
      <c r="I657" s="73"/>
    </row>
    <row r="658" spans="5:9" ht="15.75" customHeight="1" x14ac:dyDescent="0.25">
      <c r="E658" s="65"/>
      <c r="F658" s="65"/>
      <c r="G658" s="65"/>
      <c r="H658" s="65"/>
      <c r="I658" s="73"/>
    </row>
    <row r="659" spans="5:9" ht="15.75" customHeight="1" x14ac:dyDescent="0.25">
      <c r="E659" s="65"/>
      <c r="F659" s="65"/>
      <c r="G659" s="65"/>
      <c r="H659" s="65"/>
      <c r="I659" s="73"/>
    </row>
    <row r="660" spans="5:9" ht="15.75" customHeight="1" x14ac:dyDescent="0.25">
      <c r="E660" s="65"/>
      <c r="F660" s="65"/>
      <c r="G660" s="65"/>
      <c r="H660" s="65"/>
      <c r="I660" s="73"/>
    </row>
    <row r="661" spans="5:9" ht="15.75" customHeight="1" x14ac:dyDescent="0.25">
      <c r="E661" s="65"/>
      <c r="F661" s="65"/>
      <c r="G661" s="65"/>
      <c r="H661" s="65"/>
      <c r="I661" s="73"/>
    </row>
    <row r="662" spans="5:9" ht="15.75" customHeight="1" x14ac:dyDescent="0.25">
      <c r="E662" s="65"/>
      <c r="F662" s="65"/>
      <c r="G662" s="65"/>
      <c r="H662" s="65"/>
      <c r="I662" s="73"/>
    </row>
    <row r="663" spans="5:9" ht="15.75" customHeight="1" x14ac:dyDescent="0.25">
      <c r="E663" s="65"/>
      <c r="F663" s="65"/>
      <c r="G663" s="65"/>
      <c r="H663" s="65"/>
      <c r="I663" s="73"/>
    </row>
    <row r="664" spans="5:9" ht="15.75" customHeight="1" x14ac:dyDescent="0.25">
      <c r="E664" s="65"/>
      <c r="F664" s="65"/>
      <c r="G664" s="65"/>
      <c r="H664" s="65"/>
      <c r="I664" s="73"/>
    </row>
    <row r="665" spans="5:9" ht="15.75" customHeight="1" x14ac:dyDescent="0.25">
      <c r="E665" s="65"/>
      <c r="F665" s="65"/>
      <c r="G665" s="65"/>
      <c r="H665" s="65"/>
      <c r="I665" s="73"/>
    </row>
    <row r="666" spans="5:9" ht="15.75" customHeight="1" x14ac:dyDescent="0.25">
      <c r="E666" s="65"/>
      <c r="F666" s="65"/>
      <c r="G666" s="65"/>
      <c r="H666" s="65"/>
      <c r="I666" s="73"/>
    </row>
    <row r="667" spans="5:9" ht="15.75" customHeight="1" x14ac:dyDescent="0.25">
      <c r="E667" s="65"/>
      <c r="F667" s="65"/>
      <c r="G667" s="65"/>
      <c r="H667" s="65"/>
      <c r="I667" s="73"/>
    </row>
    <row r="668" spans="5:9" ht="15.75" customHeight="1" x14ac:dyDescent="0.25">
      <c r="E668" s="65"/>
      <c r="F668" s="65"/>
      <c r="G668" s="65"/>
      <c r="H668" s="65"/>
      <c r="I668" s="73"/>
    </row>
    <row r="669" spans="5:9" ht="15.75" customHeight="1" x14ac:dyDescent="0.25">
      <c r="E669" s="65"/>
      <c r="F669" s="65"/>
      <c r="G669" s="65"/>
      <c r="H669" s="65"/>
      <c r="I669" s="73"/>
    </row>
    <row r="670" spans="5:9" ht="15.75" customHeight="1" x14ac:dyDescent="0.25">
      <c r="E670" s="65"/>
      <c r="F670" s="65"/>
      <c r="G670" s="65"/>
      <c r="H670" s="65"/>
      <c r="I670" s="73"/>
    </row>
    <row r="671" spans="5:9" ht="15.75" customHeight="1" x14ac:dyDescent="0.25">
      <c r="E671" s="65"/>
      <c r="F671" s="65"/>
      <c r="G671" s="65"/>
      <c r="H671" s="65"/>
      <c r="I671" s="73"/>
    </row>
    <row r="672" spans="5:9" ht="15.75" customHeight="1" x14ac:dyDescent="0.25">
      <c r="E672" s="65"/>
      <c r="F672" s="65"/>
      <c r="G672" s="65"/>
      <c r="H672" s="65"/>
      <c r="I672" s="73"/>
    </row>
    <row r="673" spans="5:9" ht="15.75" customHeight="1" x14ac:dyDescent="0.25">
      <c r="E673" s="65"/>
      <c r="F673" s="65"/>
      <c r="G673" s="65"/>
      <c r="H673" s="65"/>
      <c r="I673" s="73"/>
    </row>
    <row r="674" spans="5:9" ht="15.75" customHeight="1" x14ac:dyDescent="0.25">
      <c r="E674" s="65"/>
      <c r="F674" s="65"/>
      <c r="G674" s="65"/>
      <c r="H674" s="65"/>
      <c r="I674" s="73"/>
    </row>
    <row r="675" spans="5:9" ht="15.75" customHeight="1" x14ac:dyDescent="0.25">
      <c r="E675" s="65"/>
      <c r="F675" s="65"/>
      <c r="G675" s="65"/>
      <c r="H675" s="65"/>
      <c r="I675" s="73"/>
    </row>
    <row r="676" spans="5:9" ht="15.75" customHeight="1" x14ac:dyDescent="0.25">
      <c r="E676" s="65"/>
      <c r="F676" s="65"/>
      <c r="G676" s="65"/>
      <c r="H676" s="65"/>
      <c r="I676" s="73"/>
    </row>
    <row r="677" spans="5:9" ht="15.75" customHeight="1" x14ac:dyDescent="0.25">
      <c r="E677" s="65"/>
      <c r="F677" s="65"/>
      <c r="G677" s="65"/>
      <c r="H677" s="65"/>
      <c r="I677" s="73"/>
    </row>
    <row r="678" spans="5:9" ht="15.75" customHeight="1" x14ac:dyDescent="0.25">
      <c r="E678" s="65"/>
      <c r="F678" s="65"/>
      <c r="G678" s="65"/>
      <c r="H678" s="65"/>
      <c r="I678" s="73"/>
    </row>
    <row r="679" spans="5:9" ht="15.75" customHeight="1" x14ac:dyDescent="0.25">
      <c r="E679" s="65"/>
      <c r="F679" s="65"/>
      <c r="G679" s="65"/>
      <c r="H679" s="65"/>
      <c r="I679" s="73"/>
    </row>
    <row r="680" spans="5:9" ht="15.75" customHeight="1" x14ac:dyDescent="0.25">
      <c r="E680" s="65"/>
      <c r="F680" s="65"/>
      <c r="G680" s="65"/>
      <c r="H680" s="65"/>
      <c r="I680" s="73"/>
    </row>
    <row r="681" spans="5:9" ht="15.75" customHeight="1" x14ac:dyDescent="0.25">
      <c r="E681" s="65"/>
      <c r="F681" s="65"/>
      <c r="G681" s="65"/>
      <c r="H681" s="65"/>
      <c r="I681" s="73"/>
    </row>
    <row r="682" spans="5:9" ht="15.75" customHeight="1" x14ac:dyDescent="0.25">
      <c r="E682" s="65"/>
      <c r="F682" s="65"/>
      <c r="G682" s="65"/>
      <c r="H682" s="65"/>
      <c r="I682" s="73"/>
    </row>
    <row r="683" spans="5:9" ht="15.75" customHeight="1" x14ac:dyDescent="0.25">
      <c r="E683" s="65"/>
      <c r="F683" s="65"/>
      <c r="G683" s="65"/>
      <c r="H683" s="65"/>
      <c r="I683" s="73"/>
    </row>
    <row r="684" spans="5:9" ht="15.75" customHeight="1" x14ac:dyDescent="0.25">
      <c r="E684" s="65"/>
      <c r="F684" s="65"/>
      <c r="G684" s="65"/>
      <c r="H684" s="65"/>
      <c r="I684" s="73"/>
    </row>
    <row r="685" spans="5:9" ht="15.75" customHeight="1" x14ac:dyDescent="0.25">
      <c r="E685" s="65"/>
      <c r="F685" s="65"/>
      <c r="G685" s="65"/>
      <c r="H685" s="65"/>
      <c r="I685" s="73"/>
    </row>
    <row r="686" spans="5:9" ht="15.75" customHeight="1" x14ac:dyDescent="0.25">
      <c r="E686" s="65"/>
      <c r="F686" s="65"/>
      <c r="G686" s="65"/>
      <c r="H686" s="65"/>
      <c r="I686" s="73"/>
    </row>
    <row r="687" spans="5:9" ht="15.75" customHeight="1" x14ac:dyDescent="0.25">
      <c r="E687" s="65"/>
      <c r="F687" s="65"/>
      <c r="G687" s="65"/>
      <c r="H687" s="65"/>
      <c r="I687" s="73"/>
    </row>
    <row r="688" spans="5:9" ht="15.75" customHeight="1" x14ac:dyDescent="0.25">
      <c r="E688" s="65"/>
      <c r="F688" s="65"/>
      <c r="G688" s="65"/>
      <c r="H688" s="65"/>
      <c r="I688" s="73"/>
    </row>
    <row r="689" spans="5:9" ht="15.75" customHeight="1" x14ac:dyDescent="0.25">
      <c r="E689" s="65"/>
      <c r="F689" s="65"/>
      <c r="G689" s="65"/>
      <c r="H689" s="65"/>
      <c r="I689" s="73"/>
    </row>
    <row r="690" spans="5:9" ht="15.75" customHeight="1" x14ac:dyDescent="0.25">
      <c r="E690" s="65"/>
      <c r="F690" s="65"/>
      <c r="G690" s="65"/>
      <c r="H690" s="65"/>
      <c r="I690" s="73"/>
    </row>
    <row r="691" spans="5:9" ht="15.75" customHeight="1" x14ac:dyDescent="0.25">
      <c r="E691" s="65"/>
      <c r="F691" s="65"/>
      <c r="G691" s="65"/>
      <c r="H691" s="65"/>
      <c r="I691" s="73"/>
    </row>
    <row r="692" spans="5:9" ht="15.75" customHeight="1" x14ac:dyDescent="0.25">
      <c r="E692" s="65"/>
      <c r="F692" s="65"/>
      <c r="G692" s="65"/>
      <c r="H692" s="65"/>
      <c r="I692" s="73"/>
    </row>
    <row r="693" spans="5:9" ht="15.75" customHeight="1" x14ac:dyDescent="0.25">
      <c r="E693" s="65"/>
      <c r="F693" s="65"/>
      <c r="G693" s="65"/>
      <c r="H693" s="65"/>
      <c r="I693" s="73"/>
    </row>
    <row r="694" spans="5:9" ht="15.75" customHeight="1" x14ac:dyDescent="0.25">
      <c r="E694" s="65"/>
      <c r="F694" s="65"/>
      <c r="G694" s="65"/>
      <c r="H694" s="65"/>
      <c r="I694" s="73"/>
    </row>
    <row r="695" spans="5:9" ht="15.75" customHeight="1" x14ac:dyDescent="0.25">
      <c r="E695" s="65"/>
      <c r="F695" s="65"/>
      <c r="G695" s="65"/>
      <c r="H695" s="65"/>
      <c r="I695" s="73"/>
    </row>
    <row r="696" spans="5:9" ht="15.75" customHeight="1" x14ac:dyDescent="0.25">
      <c r="E696" s="65"/>
      <c r="F696" s="65"/>
      <c r="G696" s="65"/>
      <c r="H696" s="65"/>
      <c r="I696" s="73"/>
    </row>
    <row r="697" spans="5:9" ht="15.75" customHeight="1" x14ac:dyDescent="0.25">
      <c r="E697" s="65"/>
      <c r="F697" s="65"/>
      <c r="G697" s="65"/>
      <c r="H697" s="65"/>
      <c r="I697" s="73"/>
    </row>
    <row r="698" spans="5:9" ht="15.75" customHeight="1" x14ac:dyDescent="0.25">
      <c r="E698" s="65"/>
      <c r="F698" s="65"/>
      <c r="G698" s="65"/>
      <c r="H698" s="65"/>
      <c r="I698" s="73"/>
    </row>
    <row r="699" spans="5:9" ht="15.75" customHeight="1" x14ac:dyDescent="0.25">
      <c r="E699" s="65"/>
      <c r="F699" s="65"/>
      <c r="G699" s="65"/>
      <c r="H699" s="65"/>
      <c r="I699" s="73"/>
    </row>
    <row r="700" spans="5:9" ht="15.75" customHeight="1" x14ac:dyDescent="0.25">
      <c r="E700" s="65"/>
      <c r="F700" s="65"/>
      <c r="G700" s="65"/>
      <c r="H700" s="65"/>
      <c r="I700" s="73"/>
    </row>
    <row r="701" spans="5:9" ht="15.75" customHeight="1" x14ac:dyDescent="0.25">
      <c r="E701" s="65"/>
      <c r="F701" s="65"/>
      <c r="G701" s="65"/>
      <c r="H701" s="65"/>
      <c r="I701" s="73"/>
    </row>
    <row r="702" spans="5:9" ht="15.75" customHeight="1" x14ac:dyDescent="0.25">
      <c r="E702" s="65"/>
      <c r="F702" s="65"/>
      <c r="G702" s="65"/>
      <c r="H702" s="65"/>
      <c r="I702" s="73"/>
    </row>
    <row r="703" spans="5:9" ht="15.75" customHeight="1" x14ac:dyDescent="0.25">
      <c r="E703" s="65"/>
      <c r="F703" s="65"/>
      <c r="G703" s="65"/>
      <c r="H703" s="65"/>
      <c r="I703" s="73"/>
    </row>
    <row r="704" spans="5:9" ht="15.75" customHeight="1" x14ac:dyDescent="0.25">
      <c r="E704" s="65"/>
      <c r="F704" s="65"/>
      <c r="G704" s="65"/>
      <c r="H704" s="65"/>
      <c r="I704" s="73"/>
    </row>
    <row r="705" spans="5:9" ht="15.75" customHeight="1" x14ac:dyDescent="0.25">
      <c r="E705" s="65"/>
      <c r="F705" s="65"/>
      <c r="G705" s="65"/>
      <c r="H705" s="65"/>
      <c r="I705" s="73"/>
    </row>
    <row r="706" spans="5:9" ht="15.75" customHeight="1" x14ac:dyDescent="0.25">
      <c r="E706" s="65"/>
      <c r="F706" s="65"/>
      <c r="G706" s="65"/>
      <c r="H706" s="65"/>
      <c r="I706" s="73"/>
    </row>
    <row r="707" spans="5:9" ht="15.75" customHeight="1" x14ac:dyDescent="0.25">
      <c r="E707" s="65"/>
      <c r="F707" s="65"/>
      <c r="G707" s="65"/>
      <c r="H707" s="65"/>
      <c r="I707" s="73"/>
    </row>
    <row r="708" spans="5:9" ht="15.75" customHeight="1" x14ac:dyDescent="0.25">
      <c r="E708" s="65"/>
      <c r="F708" s="65"/>
      <c r="G708" s="65"/>
      <c r="H708" s="65"/>
      <c r="I708" s="73"/>
    </row>
    <row r="709" spans="5:9" ht="15.75" customHeight="1" x14ac:dyDescent="0.25">
      <c r="E709" s="65"/>
      <c r="F709" s="65"/>
      <c r="G709" s="65"/>
      <c r="H709" s="65"/>
      <c r="I709" s="73"/>
    </row>
    <row r="710" spans="5:9" ht="15.75" customHeight="1" x14ac:dyDescent="0.25">
      <c r="E710" s="65"/>
      <c r="F710" s="65"/>
      <c r="G710" s="65"/>
      <c r="H710" s="65"/>
      <c r="I710" s="73"/>
    </row>
    <row r="711" spans="5:9" ht="15.75" customHeight="1" x14ac:dyDescent="0.25">
      <c r="E711" s="65"/>
      <c r="F711" s="65"/>
      <c r="G711" s="65"/>
      <c r="H711" s="65"/>
      <c r="I711" s="73"/>
    </row>
    <row r="712" spans="5:9" ht="15.75" customHeight="1" x14ac:dyDescent="0.25">
      <c r="E712" s="65"/>
      <c r="F712" s="65"/>
      <c r="G712" s="65"/>
      <c r="H712" s="65"/>
      <c r="I712" s="73"/>
    </row>
    <row r="713" spans="5:9" ht="15.75" customHeight="1" x14ac:dyDescent="0.25">
      <c r="E713" s="65"/>
      <c r="F713" s="65"/>
      <c r="G713" s="65"/>
      <c r="H713" s="65"/>
      <c r="I713" s="73"/>
    </row>
    <row r="714" spans="5:9" ht="15.75" customHeight="1" x14ac:dyDescent="0.25">
      <c r="E714" s="65"/>
      <c r="F714" s="65"/>
      <c r="G714" s="65"/>
      <c r="H714" s="65"/>
      <c r="I714" s="73"/>
    </row>
    <row r="715" spans="5:9" ht="15.75" customHeight="1" x14ac:dyDescent="0.25">
      <c r="E715" s="65"/>
      <c r="F715" s="65"/>
      <c r="G715" s="65"/>
      <c r="H715" s="65"/>
      <c r="I715" s="73"/>
    </row>
    <row r="716" spans="5:9" ht="15.75" customHeight="1" x14ac:dyDescent="0.25">
      <c r="E716" s="65"/>
      <c r="F716" s="65"/>
      <c r="G716" s="65"/>
      <c r="H716" s="65"/>
      <c r="I716" s="73"/>
    </row>
    <row r="717" spans="5:9" ht="15.75" customHeight="1" x14ac:dyDescent="0.25">
      <c r="E717" s="65"/>
      <c r="F717" s="65"/>
      <c r="G717" s="65"/>
      <c r="H717" s="65"/>
      <c r="I717" s="73"/>
    </row>
    <row r="718" spans="5:9" ht="15.75" customHeight="1" x14ac:dyDescent="0.25">
      <c r="E718" s="65"/>
      <c r="F718" s="65"/>
      <c r="G718" s="65"/>
      <c r="H718" s="65"/>
      <c r="I718" s="73"/>
    </row>
    <row r="719" spans="5:9" ht="15.75" customHeight="1" x14ac:dyDescent="0.25">
      <c r="E719" s="65"/>
      <c r="F719" s="65"/>
      <c r="G719" s="65"/>
      <c r="H719" s="65"/>
      <c r="I719" s="73"/>
    </row>
    <row r="720" spans="5:9" ht="15.75" customHeight="1" x14ac:dyDescent="0.25">
      <c r="E720" s="65"/>
      <c r="F720" s="65"/>
      <c r="G720" s="65"/>
      <c r="H720" s="65"/>
      <c r="I720" s="73"/>
    </row>
    <row r="721" spans="5:9" ht="15.75" customHeight="1" x14ac:dyDescent="0.25">
      <c r="E721" s="65"/>
      <c r="F721" s="65"/>
      <c r="G721" s="65"/>
      <c r="H721" s="65"/>
      <c r="I721" s="73"/>
    </row>
    <row r="722" spans="5:9" ht="15.75" customHeight="1" x14ac:dyDescent="0.25">
      <c r="E722" s="65"/>
      <c r="F722" s="65"/>
      <c r="G722" s="65"/>
      <c r="H722" s="65"/>
      <c r="I722" s="73"/>
    </row>
    <row r="723" spans="5:9" ht="15.75" customHeight="1" x14ac:dyDescent="0.25">
      <c r="E723" s="65"/>
      <c r="F723" s="65"/>
      <c r="G723" s="65"/>
      <c r="H723" s="65"/>
      <c r="I723" s="73"/>
    </row>
    <row r="724" spans="5:9" ht="15.75" customHeight="1" x14ac:dyDescent="0.25">
      <c r="E724" s="65"/>
      <c r="F724" s="65"/>
      <c r="G724" s="65"/>
      <c r="H724" s="65"/>
      <c r="I724" s="73"/>
    </row>
    <row r="725" spans="5:9" ht="15.75" customHeight="1" x14ac:dyDescent="0.25">
      <c r="E725" s="65"/>
      <c r="F725" s="65"/>
      <c r="G725" s="65"/>
      <c r="H725" s="65"/>
      <c r="I725" s="73"/>
    </row>
    <row r="726" spans="5:9" ht="15.75" customHeight="1" x14ac:dyDescent="0.25">
      <c r="E726" s="65"/>
      <c r="F726" s="65"/>
      <c r="G726" s="65"/>
      <c r="H726" s="65"/>
      <c r="I726" s="73"/>
    </row>
    <row r="727" spans="5:9" ht="15.75" customHeight="1" x14ac:dyDescent="0.25">
      <c r="E727" s="65"/>
      <c r="F727" s="65"/>
      <c r="G727" s="65"/>
      <c r="H727" s="65"/>
      <c r="I727" s="73"/>
    </row>
    <row r="728" spans="5:9" ht="15.75" customHeight="1" x14ac:dyDescent="0.25">
      <c r="E728" s="65"/>
      <c r="F728" s="65"/>
      <c r="G728" s="65"/>
      <c r="H728" s="65"/>
      <c r="I728" s="73"/>
    </row>
    <row r="729" spans="5:9" ht="15.75" customHeight="1" x14ac:dyDescent="0.25">
      <c r="E729" s="65"/>
      <c r="F729" s="65"/>
      <c r="G729" s="65"/>
      <c r="H729" s="65"/>
      <c r="I729" s="73"/>
    </row>
    <row r="730" spans="5:9" ht="15.75" customHeight="1" x14ac:dyDescent="0.25">
      <c r="E730" s="65"/>
      <c r="F730" s="65"/>
      <c r="G730" s="65"/>
      <c r="H730" s="65"/>
      <c r="I730" s="73"/>
    </row>
    <row r="731" spans="5:9" ht="15.75" customHeight="1" x14ac:dyDescent="0.25">
      <c r="E731" s="65"/>
      <c r="F731" s="65"/>
      <c r="G731" s="65"/>
      <c r="H731" s="65"/>
      <c r="I731" s="73"/>
    </row>
    <row r="732" spans="5:9" ht="15.75" customHeight="1" x14ac:dyDescent="0.25">
      <c r="E732" s="65"/>
      <c r="F732" s="65"/>
      <c r="G732" s="65"/>
      <c r="H732" s="65"/>
      <c r="I732" s="73"/>
    </row>
    <row r="733" spans="5:9" ht="15.75" customHeight="1" x14ac:dyDescent="0.25">
      <c r="E733" s="65"/>
      <c r="F733" s="65"/>
      <c r="G733" s="65"/>
      <c r="H733" s="65"/>
      <c r="I733" s="73"/>
    </row>
    <row r="734" spans="5:9" ht="15.75" customHeight="1" x14ac:dyDescent="0.25">
      <c r="E734" s="65"/>
      <c r="F734" s="65"/>
      <c r="G734" s="65"/>
      <c r="H734" s="65"/>
      <c r="I734" s="73"/>
    </row>
    <row r="735" spans="5:9" ht="15.75" customHeight="1" x14ac:dyDescent="0.25">
      <c r="E735" s="65"/>
      <c r="F735" s="65"/>
      <c r="G735" s="65"/>
      <c r="H735" s="65"/>
      <c r="I735" s="73"/>
    </row>
    <row r="736" spans="5:9" ht="15.75" customHeight="1" x14ac:dyDescent="0.25">
      <c r="E736" s="65"/>
      <c r="F736" s="65"/>
      <c r="G736" s="65"/>
      <c r="H736" s="65"/>
      <c r="I736" s="73"/>
    </row>
    <row r="737" spans="5:9" ht="15.75" customHeight="1" x14ac:dyDescent="0.25">
      <c r="E737" s="65"/>
      <c r="F737" s="65"/>
      <c r="G737" s="65"/>
      <c r="H737" s="65"/>
      <c r="I737" s="73"/>
    </row>
    <row r="738" spans="5:9" ht="15.75" customHeight="1" x14ac:dyDescent="0.25">
      <c r="E738" s="65"/>
      <c r="F738" s="65"/>
      <c r="G738" s="65"/>
      <c r="H738" s="65"/>
      <c r="I738" s="73"/>
    </row>
    <row r="739" spans="5:9" ht="15.75" customHeight="1" x14ac:dyDescent="0.25">
      <c r="E739" s="65"/>
      <c r="F739" s="65"/>
      <c r="G739" s="65"/>
      <c r="H739" s="65"/>
      <c r="I739" s="73"/>
    </row>
    <row r="740" spans="5:9" ht="15.75" customHeight="1" x14ac:dyDescent="0.25">
      <c r="E740" s="65"/>
      <c r="F740" s="65"/>
      <c r="G740" s="65"/>
      <c r="H740" s="65"/>
      <c r="I740" s="73"/>
    </row>
    <row r="741" spans="5:9" ht="15.75" customHeight="1" x14ac:dyDescent="0.25">
      <c r="E741" s="65"/>
      <c r="F741" s="65"/>
      <c r="G741" s="65"/>
      <c r="H741" s="65"/>
      <c r="I741" s="73"/>
    </row>
    <row r="742" spans="5:9" ht="15.75" customHeight="1" x14ac:dyDescent="0.25">
      <c r="E742" s="65"/>
      <c r="F742" s="65"/>
      <c r="G742" s="65"/>
      <c r="H742" s="65"/>
      <c r="I742" s="73"/>
    </row>
    <row r="743" spans="5:9" ht="15.75" customHeight="1" x14ac:dyDescent="0.25">
      <c r="E743" s="65"/>
      <c r="F743" s="65"/>
      <c r="G743" s="65"/>
      <c r="H743" s="65"/>
      <c r="I743" s="73"/>
    </row>
    <row r="744" spans="5:9" ht="15.75" customHeight="1" x14ac:dyDescent="0.25">
      <c r="E744" s="65"/>
      <c r="F744" s="65"/>
      <c r="G744" s="65"/>
      <c r="H744" s="65"/>
      <c r="I744" s="73"/>
    </row>
    <row r="745" spans="5:9" ht="15.75" customHeight="1" x14ac:dyDescent="0.25">
      <c r="E745" s="65"/>
      <c r="F745" s="65"/>
      <c r="G745" s="65"/>
      <c r="H745" s="65"/>
      <c r="I745" s="73"/>
    </row>
    <row r="746" spans="5:9" ht="15.75" customHeight="1" x14ac:dyDescent="0.25">
      <c r="E746" s="65"/>
      <c r="F746" s="65"/>
      <c r="G746" s="65"/>
      <c r="H746" s="65"/>
      <c r="I746" s="73"/>
    </row>
    <row r="747" spans="5:9" ht="15.75" customHeight="1" x14ac:dyDescent="0.25">
      <c r="E747" s="65"/>
      <c r="F747" s="65"/>
      <c r="G747" s="65"/>
      <c r="H747" s="65"/>
      <c r="I747" s="73"/>
    </row>
    <row r="748" spans="5:9" ht="15.75" customHeight="1" x14ac:dyDescent="0.25">
      <c r="E748" s="65"/>
      <c r="F748" s="65"/>
      <c r="G748" s="65"/>
      <c r="H748" s="65"/>
      <c r="I748" s="73"/>
    </row>
    <row r="749" spans="5:9" ht="15.75" customHeight="1" x14ac:dyDescent="0.25">
      <c r="E749" s="65"/>
      <c r="F749" s="65"/>
      <c r="G749" s="65"/>
      <c r="H749" s="65"/>
      <c r="I749" s="73"/>
    </row>
    <row r="750" spans="5:9" ht="15.75" customHeight="1" x14ac:dyDescent="0.25">
      <c r="E750" s="65"/>
      <c r="F750" s="65"/>
      <c r="G750" s="65"/>
      <c r="H750" s="65"/>
      <c r="I750" s="73"/>
    </row>
    <row r="751" spans="5:9" ht="15.75" customHeight="1" x14ac:dyDescent="0.25">
      <c r="E751" s="65"/>
      <c r="F751" s="65"/>
      <c r="G751" s="65"/>
      <c r="H751" s="65"/>
      <c r="I751" s="73"/>
    </row>
    <row r="752" spans="5:9" ht="15.75" customHeight="1" x14ac:dyDescent="0.25">
      <c r="E752" s="65"/>
      <c r="F752" s="65"/>
      <c r="G752" s="65"/>
      <c r="H752" s="65"/>
      <c r="I752" s="73"/>
    </row>
    <row r="753" spans="5:9" ht="15.75" customHeight="1" x14ac:dyDescent="0.25">
      <c r="E753" s="65"/>
      <c r="F753" s="65"/>
      <c r="G753" s="65"/>
      <c r="H753" s="65"/>
      <c r="I753" s="73"/>
    </row>
    <row r="754" spans="5:9" ht="15.75" customHeight="1" x14ac:dyDescent="0.25">
      <c r="E754" s="65"/>
      <c r="F754" s="65"/>
      <c r="G754" s="65"/>
      <c r="H754" s="65"/>
      <c r="I754" s="73"/>
    </row>
    <row r="755" spans="5:9" ht="15.75" customHeight="1" x14ac:dyDescent="0.25">
      <c r="E755" s="65"/>
      <c r="F755" s="65"/>
      <c r="G755" s="65"/>
      <c r="H755" s="65"/>
      <c r="I755" s="73"/>
    </row>
    <row r="756" spans="5:9" ht="15.75" customHeight="1" x14ac:dyDescent="0.25">
      <c r="E756" s="65"/>
      <c r="F756" s="65"/>
      <c r="G756" s="65"/>
      <c r="H756" s="65"/>
      <c r="I756" s="73"/>
    </row>
    <row r="757" spans="5:9" ht="15.75" customHeight="1" x14ac:dyDescent="0.25">
      <c r="E757" s="65"/>
      <c r="F757" s="65"/>
      <c r="G757" s="65"/>
      <c r="H757" s="65"/>
      <c r="I757" s="73"/>
    </row>
    <row r="758" spans="5:9" ht="15.75" customHeight="1" x14ac:dyDescent="0.25">
      <c r="E758" s="65"/>
      <c r="F758" s="65"/>
      <c r="G758" s="65"/>
      <c r="H758" s="65"/>
      <c r="I758" s="73"/>
    </row>
    <row r="759" spans="5:9" ht="15.75" customHeight="1" x14ac:dyDescent="0.25">
      <c r="E759" s="65"/>
      <c r="F759" s="65"/>
      <c r="G759" s="65"/>
      <c r="H759" s="65"/>
      <c r="I759" s="73"/>
    </row>
    <row r="760" spans="5:9" ht="15.75" customHeight="1" x14ac:dyDescent="0.25">
      <c r="E760" s="65"/>
      <c r="F760" s="65"/>
      <c r="G760" s="65"/>
      <c r="H760" s="65"/>
      <c r="I760" s="73"/>
    </row>
    <row r="761" spans="5:9" ht="15.75" customHeight="1" x14ac:dyDescent="0.25">
      <c r="E761" s="65"/>
      <c r="F761" s="65"/>
      <c r="G761" s="65"/>
      <c r="H761" s="65"/>
      <c r="I761" s="73"/>
    </row>
    <row r="762" spans="5:9" ht="15.75" customHeight="1" x14ac:dyDescent="0.25">
      <c r="E762" s="65"/>
      <c r="F762" s="65"/>
      <c r="G762" s="65"/>
      <c r="H762" s="65"/>
      <c r="I762" s="73"/>
    </row>
    <row r="763" spans="5:9" ht="15.75" customHeight="1" x14ac:dyDescent="0.25">
      <c r="E763" s="65"/>
      <c r="F763" s="65"/>
      <c r="G763" s="65"/>
      <c r="H763" s="65"/>
      <c r="I763" s="73"/>
    </row>
    <row r="764" spans="5:9" ht="15.75" customHeight="1" x14ac:dyDescent="0.25">
      <c r="E764" s="65"/>
      <c r="F764" s="65"/>
      <c r="G764" s="65"/>
      <c r="H764" s="65"/>
      <c r="I764" s="73"/>
    </row>
    <row r="765" spans="5:9" ht="15.75" customHeight="1" x14ac:dyDescent="0.25">
      <c r="E765" s="65"/>
      <c r="F765" s="65"/>
      <c r="G765" s="65"/>
      <c r="H765" s="65"/>
      <c r="I765" s="73"/>
    </row>
    <row r="766" spans="5:9" ht="15.75" customHeight="1" x14ac:dyDescent="0.25">
      <c r="E766" s="65"/>
      <c r="F766" s="65"/>
      <c r="G766" s="65"/>
      <c r="H766" s="65"/>
      <c r="I766" s="73"/>
    </row>
    <row r="767" spans="5:9" ht="15.75" customHeight="1" x14ac:dyDescent="0.25">
      <c r="E767" s="65"/>
      <c r="F767" s="65"/>
      <c r="G767" s="65"/>
      <c r="H767" s="65"/>
      <c r="I767" s="73"/>
    </row>
    <row r="768" spans="5:9" ht="15.75" customHeight="1" x14ac:dyDescent="0.25">
      <c r="E768" s="65"/>
      <c r="F768" s="65"/>
      <c r="G768" s="65"/>
      <c r="H768" s="65"/>
      <c r="I768" s="73"/>
    </row>
    <row r="769" spans="5:9" ht="15.75" customHeight="1" x14ac:dyDescent="0.25">
      <c r="E769" s="65"/>
      <c r="F769" s="65"/>
      <c r="G769" s="65"/>
      <c r="H769" s="65"/>
      <c r="I769" s="73"/>
    </row>
    <row r="770" spans="5:9" ht="15.75" customHeight="1" x14ac:dyDescent="0.25">
      <c r="E770" s="65"/>
      <c r="F770" s="65"/>
      <c r="G770" s="65"/>
      <c r="H770" s="65"/>
      <c r="I770" s="73"/>
    </row>
    <row r="771" spans="5:9" ht="15.75" customHeight="1" x14ac:dyDescent="0.25">
      <c r="E771" s="65"/>
      <c r="F771" s="65"/>
      <c r="G771" s="65"/>
      <c r="H771" s="65"/>
      <c r="I771" s="73"/>
    </row>
    <row r="772" spans="5:9" ht="15.75" customHeight="1" x14ac:dyDescent="0.25">
      <c r="E772" s="65"/>
      <c r="F772" s="65"/>
      <c r="G772" s="65"/>
      <c r="H772" s="65"/>
      <c r="I772" s="73"/>
    </row>
    <row r="773" spans="5:9" ht="15.75" customHeight="1" x14ac:dyDescent="0.25">
      <c r="E773" s="65"/>
      <c r="F773" s="65"/>
      <c r="G773" s="65"/>
      <c r="H773" s="65"/>
      <c r="I773" s="73"/>
    </row>
    <row r="774" spans="5:9" ht="15.75" customHeight="1" x14ac:dyDescent="0.25">
      <c r="E774" s="65"/>
      <c r="F774" s="65"/>
      <c r="G774" s="65"/>
      <c r="H774" s="65"/>
      <c r="I774" s="73"/>
    </row>
    <row r="775" spans="5:9" ht="15.75" customHeight="1" x14ac:dyDescent="0.25">
      <c r="E775" s="65"/>
      <c r="F775" s="65"/>
      <c r="G775" s="65"/>
      <c r="H775" s="65"/>
      <c r="I775" s="73"/>
    </row>
    <row r="776" spans="5:9" ht="15.75" customHeight="1" x14ac:dyDescent="0.25">
      <c r="E776" s="65"/>
      <c r="F776" s="65"/>
      <c r="G776" s="65"/>
      <c r="H776" s="65"/>
      <c r="I776" s="73"/>
    </row>
    <row r="777" spans="5:9" ht="15.75" customHeight="1" x14ac:dyDescent="0.25">
      <c r="E777" s="65"/>
      <c r="F777" s="65"/>
      <c r="G777" s="65"/>
      <c r="H777" s="65"/>
      <c r="I777" s="73"/>
    </row>
    <row r="778" spans="5:9" ht="15.75" customHeight="1" x14ac:dyDescent="0.25">
      <c r="E778" s="65"/>
      <c r="F778" s="65"/>
      <c r="G778" s="65"/>
      <c r="H778" s="65"/>
      <c r="I778" s="73"/>
    </row>
    <row r="779" spans="5:9" ht="15.75" customHeight="1" x14ac:dyDescent="0.25">
      <c r="E779" s="65"/>
      <c r="F779" s="65"/>
      <c r="G779" s="65"/>
      <c r="H779" s="65"/>
      <c r="I779" s="73"/>
    </row>
    <row r="780" spans="5:9" ht="15.75" customHeight="1" x14ac:dyDescent="0.25">
      <c r="E780" s="65"/>
      <c r="F780" s="65"/>
      <c r="G780" s="65"/>
      <c r="H780" s="65"/>
      <c r="I780" s="73"/>
    </row>
    <row r="781" spans="5:9" ht="15.75" customHeight="1" x14ac:dyDescent="0.25">
      <c r="E781" s="65"/>
      <c r="F781" s="65"/>
      <c r="G781" s="65"/>
      <c r="H781" s="65"/>
      <c r="I781" s="73"/>
    </row>
    <row r="782" spans="5:9" ht="15.75" customHeight="1" x14ac:dyDescent="0.25">
      <c r="E782" s="65"/>
      <c r="F782" s="65"/>
      <c r="G782" s="65"/>
      <c r="H782" s="65"/>
      <c r="I782" s="73"/>
    </row>
    <row r="783" spans="5:9" ht="15.75" customHeight="1" x14ac:dyDescent="0.25">
      <c r="E783" s="65"/>
      <c r="F783" s="65"/>
      <c r="G783" s="65"/>
      <c r="H783" s="65"/>
      <c r="I783" s="73"/>
    </row>
    <row r="784" spans="5:9" ht="15.75" customHeight="1" x14ac:dyDescent="0.25">
      <c r="E784" s="65"/>
      <c r="F784" s="65"/>
      <c r="G784" s="65"/>
      <c r="H784" s="65"/>
      <c r="I784" s="73"/>
    </row>
    <row r="785" spans="5:9" ht="15.75" customHeight="1" x14ac:dyDescent="0.25">
      <c r="E785" s="65"/>
      <c r="F785" s="65"/>
      <c r="G785" s="65"/>
      <c r="H785" s="65"/>
      <c r="I785" s="73"/>
    </row>
    <row r="786" spans="5:9" ht="15.75" customHeight="1" x14ac:dyDescent="0.25">
      <c r="E786" s="65"/>
      <c r="F786" s="65"/>
      <c r="G786" s="65"/>
      <c r="H786" s="65"/>
      <c r="I786" s="73"/>
    </row>
    <row r="787" spans="5:9" ht="15.75" customHeight="1" x14ac:dyDescent="0.25">
      <c r="E787" s="65"/>
      <c r="F787" s="65"/>
      <c r="G787" s="65"/>
      <c r="H787" s="65"/>
      <c r="I787" s="73"/>
    </row>
    <row r="788" spans="5:9" ht="15.75" customHeight="1" x14ac:dyDescent="0.25">
      <c r="E788" s="65"/>
      <c r="F788" s="65"/>
      <c r="G788" s="65"/>
      <c r="H788" s="65"/>
      <c r="I788" s="73"/>
    </row>
    <row r="789" spans="5:9" ht="15.75" customHeight="1" x14ac:dyDescent="0.25">
      <c r="E789" s="65"/>
      <c r="F789" s="65"/>
      <c r="G789" s="65"/>
      <c r="H789" s="65"/>
      <c r="I789" s="73"/>
    </row>
    <row r="790" spans="5:9" ht="15.75" customHeight="1" x14ac:dyDescent="0.25">
      <c r="E790" s="65"/>
      <c r="F790" s="65"/>
      <c r="G790" s="65"/>
      <c r="H790" s="65"/>
      <c r="I790" s="73"/>
    </row>
    <row r="791" spans="5:9" ht="15.75" customHeight="1" x14ac:dyDescent="0.25">
      <c r="E791" s="65"/>
      <c r="F791" s="65"/>
      <c r="G791" s="65"/>
      <c r="H791" s="65"/>
      <c r="I791" s="73"/>
    </row>
    <row r="792" spans="5:9" ht="15.75" customHeight="1" x14ac:dyDescent="0.25">
      <c r="E792" s="65"/>
      <c r="F792" s="65"/>
      <c r="G792" s="65"/>
      <c r="H792" s="65"/>
      <c r="I792" s="73"/>
    </row>
    <row r="793" spans="5:9" ht="15.75" customHeight="1" x14ac:dyDescent="0.25">
      <c r="E793" s="65"/>
      <c r="F793" s="65"/>
      <c r="G793" s="65"/>
      <c r="H793" s="65"/>
      <c r="I793" s="73"/>
    </row>
    <row r="794" spans="5:9" ht="15.75" customHeight="1" x14ac:dyDescent="0.25">
      <c r="E794" s="65"/>
      <c r="F794" s="65"/>
      <c r="G794" s="65"/>
      <c r="H794" s="65"/>
      <c r="I794" s="73"/>
    </row>
    <row r="795" spans="5:9" ht="15.75" customHeight="1" x14ac:dyDescent="0.25">
      <c r="E795" s="65"/>
      <c r="F795" s="65"/>
      <c r="G795" s="65"/>
      <c r="H795" s="65"/>
      <c r="I795" s="73"/>
    </row>
    <row r="796" spans="5:9" ht="15.75" customHeight="1" x14ac:dyDescent="0.25">
      <c r="E796" s="65"/>
      <c r="F796" s="65"/>
      <c r="G796" s="65"/>
      <c r="H796" s="65"/>
      <c r="I796" s="73"/>
    </row>
    <row r="797" spans="5:9" ht="15.75" customHeight="1" x14ac:dyDescent="0.25">
      <c r="E797" s="65"/>
      <c r="F797" s="65"/>
      <c r="G797" s="65"/>
      <c r="H797" s="65"/>
      <c r="I797" s="73"/>
    </row>
    <row r="798" spans="5:9" ht="15.75" customHeight="1" x14ac:dyDescent="0.25">
      <c r="E798" s="65"/>
      <c r="F798" s="65"/>
      <c r="G798" s="65"/>
      <c r="H798" s="65"/>
      <c r="I798" s="73"/>
    </row>
    <row r="799" spans="5:9" ht="15.75" customHeight="1" x14ac:dyDescent="0.25">
      <c r="E799" s="65"/>
      <c r="F799" s="65"/>
      <c r="G799" s="65"/>
      <c r="H799" s="65"/>
      <c r="I799" s="73"/>
    </row>
    <row r="800" spans="5:9" ht="15.75" customHeight="1" x14ac:dyDescent="0.25">
      <c r="E800" s="65"/>
      <c r="F800" s="65"/>
      <c r="G800" s="65"/>
      <c r="H800" s="65"/>
      <c r="I800" s="73"/>
    </row>
    <row r="801" spans="5:9" ht="15.75" customHeight="1" x14ac:dyDescent="0.25">
      <c r="E801" s="65"/>
      <c r="F801" s="65"/>
      <c r="G801" s="65"/>
      <c r="H801" s="65"/>
      <c r="I801" s="73"/>
    </row>
    <row r="802" spans="5:9" ht="15.75" customHeight="1" x14ac:dyDescent="0.25">
      <c r="E802" s="65"/>
      <c r="F802" s="65"/>
      <c r="G802" s="65"/>
      <c r="H802" s="65"/>
      <c r="I802" s="73"/>
    </row>
    <row r="803" spans="5:9" ht="15.75" customHeight="1" x14ac:dyDescent="0.25">
      <c r="E803" s="65"/>
      <c r="F803" s="65"/>
      <c r="G803" s="65"/>
      <c r="H803" s="65"/>
      <c r="I803" s="73"/>
    </row>
    <row r="804" spans="5:9" ht="15.75" customHeight="1" x14ac:dyDescent="0.25">
      <c r="E804" s="65"/>
      <c r="F804" s="65"/>
      <c r="G804" s="65"/>
      <c r="H804" s="65"/>
      <c r="I804" s="73"/>
    </row>
    <row r="805" spans="5:9" ht="15.75" customHeight="1" x14ac:dyDescent="0.25">
      <c r="E805" s="65"/>
      <c r="F805" s="65"/>
      <c r="G805" s="65"/>
      <c r="H805" s="65"/>
      <c r="I805" s="73"/>
    </row>
    <row r="806" spans="5:9" ht="15.75" customHeight="1" x14ac:dyDescent="0.25">
      <c r="E806" s="65"/>
      <c r="F806" s="65"/>
      <c r="G806" s="65"/>
      <c r="H806" s="65"/>
      <c r="I806" s="73"/>
    </row>
    <row r="807" spans="5:9" ht="15.75" customHeight="1" x14ac:dyDescent="0.25">
      <c r="E807" s="65"/>
      <c r="F807" s="65"/>
      <c r="G807" s="65"/>
      <c r="H807" s="65"/>
      <c r="I807" s="73"/>
    </row>
    <row r="808" spans="5:9" ht="15.75" customHeight="1" x14ac:dyDescent="0.25">
      <c r="E808" s="65"/>
      <c r="F808" s="65"/>
      <c r="G808" s="65"/>
      <c r="H808" s="65"/>
      <c r="I808" s="73"/>
    </row>
    <row r="809" spans="5:9" ht="15.75" customHeight="1" x14ac:dyDescent="0.25">
      <c r="E809" s="65"/>
      <c r="F809" s="65"/>
      <c r="G809" s="65"/>
      <c r="H809" s="65"/>
      <c r="I809" s="73"/>
    </row>
    <row r="810" spans="5:9" ht="15.75" customHeight="1" x14ac:dyDescent="0.25">
      <c r="E810" s="65"/>
      <c r="F810" s="65"/>
      <c r="G810" s="65"/>
      <c r="H810" s="65"/>
      <c r="I810" s="73"/>
    </row>
    <row r="811" spans="5:9" ht="15.75" customHeight="1" x14ac:dyDescent="0.25">
      <c r="E811" s="65"/>
      <c r="F811" s="65"/>
      <c r="G811" s="65"/>
      <c r="H811" s="65"/>
      <c r="I811" s="73"/>
    </row>
    <row r="812" spans="5:9" ht="15.75" customHeight="1" x14ac:dyDescent="0.25">
      <c r="E812" s="65"/>
      <c r="F812" s="65"/>
      <c r="G812" s="65"/>
      <c r="H812" s="65"/>
      <c r="I812" s="73"/>
    </row>
    <row r="813" spans="5:9" ht="15.75" customHeight="1" x14ac:dyDescent="0.25">
      <c r="E813" s="65"/>
      <c r="F813" s="65"/>
      <c r="G813" s="65"/>
      <c r="H813" s="65"/>
      <c r="I813" s="73"/>
    </row>
    <row r="814" spans="5:9" ht="15.75" customHeight="1" x14ac:dyDescent="0.25">
      <c r="E814" s="65"/>
      <c r="F814" s="65"/>
      <c r="G814" s="65"/>
      <c r="H814" s="65"/>
      <c r="I814" s="73"/>
    </row>
    <row r="815" spans="5:9" ht="15.75" customHeight="1" x14ac:dyDescent="0.25">
      <c r="E815" s="65"/>
      <c r="F815" s="65"/>
      <c r="G815" s="65"/>
      <c r="H815" s="65"/>
      <c r="I815" s="73"/>
    </row>
    <row r="816" spans="5:9" ht="15.75" customHeight="1" x14ac:dyDescent="0.25">
      <c r="E816" s="65"/>
      <c r="F816" s="65"/>
      <c r="G816" s="65"/>
      <c r="H816" s="65"/>
      <c r="I816" s="73"/>
    </row>
    <row r="817" spans="5:9" ht="15.75" customHeight="1" x14ac:dyDescent="0.25">
      <c r="E817" s="65"/>
      <c r="F817" s="65"/>
      <c r="G817" s="65"/>
      <c r="H817" s="65"/>
      <c r="I817" s="73"/>
    </row>
    <row r="818" spans="5:9" ht="15.75" customHeight="1" x14ac:dyDescent="0.25">
      <c r="E818" s="65"/>
      <c r="F818" s="65"/>
      <c r="G818" s="65"/>
      <c r="H818" s="65"/>
      <c r="I818" s="73"/>
    </row>
    <row r="819" spans="5:9" ht="15.75" customHeight="1" x14ac:dyDescent="0.25">
      <c r="E819" s="65"/>
      <c r="F819" s="65"/>
      <c r="G819" s="65"/>
      <c r="H819" s="65"/>
      <c r="I819" s="73"/>
    </row>
    <row r="820" spans="5:9" ht="15.75" customHeight="1" x14ac:dyDescent="0.25">
      <c r="E820" s="65"/>
      <c r="F820" s="65"/>
      <c r="G820" s="65"/>
      <c r="H820" s="65"/>
      <c r="I820" s="73"/>
    </row>
    <row r="821" spans="5:9" ht="15.75" customHeight="1" x14ac:dyDescent="0.25">
      <c r="E821" s="65"/>
      <c r="F821" s="65"/>
      <c r="G821" s="65"/>
      <c r="H821" s="65"/>
      <c r="I821" s="73"/>
    </row>
    <row r="822" spans="5:9" ht="15.75" customHeight="1" x14ac:dyDescent="0.25">
      <c r="E822" s="65"/>
      <c r="F822" s="65"/>
      <c r="G822" s="65"/>
      <c r="H822" s="65"/>
      <c r="I822" s="73"/>
    </row>
    <row r="823" spans="5:9" ht="15.75" customHeight="1" x14ac:dyDescent="0.25">
      <c r="E823" s="65"/>
      <c r="F823" s="65"/>
      <c r="G823" s="65"/>
      <c r="H823" s="65"/>
      <c r="I823" s="73"/>
    </row>
    <row r="824" spans="5:9" ht="15.75" customHeight="1" x14ac:dyDescent="0.25">
      <c r="E824" s="65"/>
      <c r="F824" s="65"/>
      <c r="G824" s="65"/>
      <c r="H824" s="65"/>
      <c r="I824" s="73"/>
    </row>
    <row r="825" spans="5:9" ht="15.75" customHeight="1" x14ac:dyDescent="0.25">
      <c r="E825" s="65"/>
      <c r="F825" s="65"/>
      <c r="G825" s="65"/>
      <c r="H825" s="65"/>
      <c r="I825" s="73"/>
    </row>
    <row r="826" spans="5:9" ht="15.75" customHeight="1" x14ac:dyDescent="0.25">
      <c r="E826" s="65"/>
      <c r="F826" s="65"/>
      <c r="G826" s="65"/>
      <c r="H826" s="65"/>
      <c r="I826" s="73"/>
    </row>
    <row r="827" spans="5:9" ht="15.75" customHeight="1" x14ac:dyDescent="0.25">
      <c r="E827" s="65"/>
      <c r="F827" s="65"/>
      <c r="G827" s="65"/>
      <c r="H827" s="65"/>
      <c r="I827" s="73"/>
    </row>
    <row r="828" spans="5:9" ht="15.75" customHeight="1" x14ac:dyDescent="0.25">
      <c r="E828" s="65"/>
      <c r="F828" s="65"/>
      <c r="G828" s="65"/>
      <c r="H828" s="65"/>
      <c r="I828" s="73"/>
    </row>
    <row r="829" spans="5:9" ht="15.75" customHeight="1" x14ac:dyDescent="0.25">
      <c r="E829" s="65"/>
      <c r="F829" s="65"/>
      <c r="G829" s="65"/>
      <c r="H829" s="65"/>
      <c r="I829" s="73"/>
    </row>
    <row r="830" spans="5:9" ht="15.75" customHeight="1" x14ac:dyDescent="0.25">
      <c r="E830" s="65"/>
      <c r="F830" s="65"/>
      <c r="G830" s="65"/>
      <c r="H830" s="65"/>
      <c r="I830" s="73"/>
    </row>
    <row r="831" spans="5:9" ht="15.75" customHeight="1" x14ac:dyDescent="0.25">
      <c r="E831" s="65"/>
      <c r="F831" s="65"/>
      <c r="G831" s="65"/>
      <c r="H831" s="65"/>
      <c r="I831" s="73"/>
    </row>
    <row r="832" spans="5:9" ht="15.75" customHeight="1" x14ac:dyDescent="0.25">
      <c r="E832" s="65"/>
      <c r="F832" s="65"/>
      <c r="G832" s="65"/>
      <c r="H832" s="65"/>
      <c r="I832" s="73"/>
    </row>
    <row r="833" spans="5:9" ht="15.75" customHeight="1" x14ac:dyDescent="0.25">
      <c r="E833" s="65"/>
      <c r="F833" s="65"/>
      <c r="G833" s="65"/>
      <c r="H833" s="65"/>
      <c r="I833" s="73"/>
    </row>
    <row r="834" spans="5:9" ht="15.75" customHeight="1" x14ac:dyDescent="0.25">
      <c r="E834" s="65"/>
      <c r="F834" s="65"/>
      <c r="G834" s="65"/>
      <c r="H834" s="65"/>
      <c r="I834" s="73"/>
    </row>
    <row r="835" spans="5:9" ht="15.75" customHeight="1" x14ac:dyDescent="0.25">
      <c r="E835" s="65"/>
      <c r="F835" s="65"/>
      <c r="G835" s="65"/>
      <c r="H835" s="65"/>
      <c r="I835" s="73"/>
    </row>
    <row r="836" spans="5:9" ht="15.75" customHeight="1" x14ac:dyDescent="0.25">
      <c r="E836" s="65"/>
      <c r="F836" s="65"/>
      <c r="G836" s="65"/>
      <c r="H836" s="65"/>
      <c r="I836" s="73"/>
    </row>
    <row r="837" spans="5:9" ht="15.75" customHeight="1" x14ac:dyDescent="0.25">
      <c r="E837" s="65"/>
      <c r="F837" s="65"/>
      <c r="G837" s="65"/>
      <c r="H837" s="65"/>
      <c r="I837" s="73"/>
    </row>
    <row r="838" spans="5:9" ht="15.75" customHeight="1" x14ac:dyDescent="0.25">
      <c r="E838" s="65"/>
      <c r="F838" s="65"/>
      <c r="G838" s="65"/>
      <c r="H838" s="65"/>
      <c r="I838" s="73"/>
    </row>
    <row r="839" spans="5:9" ht="15.75" customHeight="1" x14ac:dyDescent="0.25">
      <c r="E839" s="65"/>
      <c r="F839" s="65"/>
      <c r="G839" s="65"/>
      <c r="H839" s="65"/>
      <c r="I839" s="73"/>
    </row>
    <row r="840" spans="5:9" ht="15.75" customHeight="1" x14ac:dyDescent="0.25">
      <c r="E840" s="65"/>
      <c r="F840" s="65"/>
      <c r="G840" s="65"/>
      <c r="H840" s="65"/>
      <c r="I840" s="73"/>
    </row>
    <row r="841" spans="5:9" ht="15.75" customHeight="1" x14ac:dyDescent="0.25">
      <c r="E841" s="65"/>
      <c r="F841" s="65"/>
      <c r="G841" s="65"/>
      <c r="H841" s="65"/>
      <c r="I841" s="73"/>
    </row>
    <row r="842" spans="5:9" ht="15.75" customHeight="1" x14ac:dyDescent="0.25">
      <c r="E842" s="65"/>
      <c r="F842" s="65"/>
      <c r="G842" s="65"/>
      <c r="H842" s="65"/>
      <c r="I842" s="73"/>
    </row>
    <row r="843" spans="5:9" ht="15.75" customHeight="1" x14ac:dyDescent="0.25">
      <c r="E843" s="65"/>
      <c r="F843" s="65"/>
      <c r="G843" s="65"/>
      <c r="H843" s="65"/>
      <c r="I843" s="73"/>
    </row>
    <row r="844" spans="5:9" ht="15.75" customHeight="1" x14ac:dyDescent="0.25">
      <c r="E844" s="65"/>
      <c r="F844" s="65"/>
      <c r="G844" s="65"/>
      <c r="H844" s="65"/>
      <c r="I844" s="73"/>
    </row>
    <row r="845" spans="5:9" ht="15.75" customHeight="1" x14ac:dyDescent="0.25">
      <c r="E845" s="65"/>
      <c r="F845" s="65"/>
      <c r="G845" s="65"/>
      <c r="H845" s="65"/>
      <c r="I845" s="73"/>
    </row>
    <row r="846" spans="5:9" ht="15.75" customHeight="1" x14ac:dyDescent="0.25">
      <c r="E846" s="65"/>
      <c r="F846" s="65"/>
      <c r="G846" s="65"/>
      <c r="H846" s="65"/>
      <c r="I846" s="73"/>
    </row>
    <row r="847" spans="5:9" ht="15.75" customHeight="1" x14ac:dyDescent="0.25">
      <c r="E847" s="65"/>
      <c r="F847" s="65"/>
      <c r="G847" s="65"/>
      <c r="H847" s="65"/>
      <c r="I847" s="73"/>
    </row>
    <row r="848" spans="5:9" ht="15.75" customHeight="1" x14ac:dyDescent="0.25">
      <c r="E848" s="65"/>
      <c r="F848" s="65"/>
      <c r="G848" s="65"/>
      <c r="H848" s="65"/>
      <c r="I848" s="73"/>
    </row>
    <row r="849" spans="5:9" ht="15.75" customHeight="1" x14ac:dyDescent="0.25">
      <c r="E849" s="65"/>
      <c r="F849" s="65"/>
      <c r="G849" s="65"/>
      <c r="H849" s="65"/>
      <c r="I849" s="73"/>
    </row>
    <row r="850" spans="5:9" ht="15.75" customHeight="1" x14ac:dyDescent="0.25">
      <c r="E850" s="65"/>
      <c r="F850" s="65"/>
      <c r="G850" s="65"/>
      <c r="H850" s="65"/>
      <c r="I850" s="73"/>
    </row>
    <row r="851" spans="5:9" ht="15.75" customHeight="1" x14ac:dyDescent="0.25">
      <c r="E851" s="65"/>
      <c r="F851" s="65"/>
      <c r="G851" s="65"/>
      <c r="H851" s="65"/>
      <c r="I851" s="73"/>
    </row>
    <row r="852" spans="5:9" ht="15.75" customHeight="1" x14ac:dyDescent="0.25">
      <c r="E852" s="65"/>
      <c r="F852" s="65"/>
      <c r="G852" s="65"/>
      <c r="H852" s="65"/>
      <c r="I852" s="73"/>
    </row>
    <row r="853" spans="5:9" ht="15.75" customHeight="1" x14ac:dyDescent="0.25">
      <c r="E853" s="65"/>
      <c r="F853" s="65"/>
      <c r="G853" s="65"/>
      <c r="H853" s="65"/>
      <c r="I853" s="73"/>
    </row>
    <row r="854" spans="5:9" ht="15.75" customHeight="1" x14ac:dyDescent="0.25">
      <c r="E854" s="65"/>
      <c r="F854" s="65"/>
      <c r="G854" s="65"/>
      <c r="H854" s="65"/>
      <c r="I854" s="73"/>
    </row>
    <row r="855" spans="5:9" ht="15.75" customHeight="1" x14ac:dyDescent="0.25">
      <c r="E855" s="65"/>
      <c r="F855" s="65"/>
      <c r="G855" s="65"/>
      <c r="H855" s="65"/>
      <c r="I855" s="73"/>
    </row>
    <row r="856" spans="5:9" ht="15.75" customHeight="1" x14ac:dyDescent="0.25">
      <c r="E856" s="65"/>
      <c r="F856" s="65"/>
      <c r="G856" s="65"/>
      <c r="H856" s="65"/>
      <c r="I856" s="73"/>
    </row>
    <row r="857" spans="5:9" ht="15.75" customHeight="1" x14ac:dyDescent="0.25">
      <c r="E857" s="65"/>
      <c r="F857" s="65"/>
      <c r="G857" s="65"/>
      <c r="H857" s="65"/>
      <c r="I857" s="73"/>
    </row>
    <row r="858" spans="5:9" ht="15.75" customHeight="1" x14ac:dyDescent="0.25">
      <c r="E858" s="65"/>
      <c r="F858" s="65"/>
      <c r="G858" s="65"/>
      <c r="H858" s="65"/>
      <c r="I858" s="73"/>
    </row>
    <row r="859" spans="5:9" ht="15.75" customHeight="1" x14ac:dyDescent="0.25">
      <c r="E859" s="65"/>
      <c r="F859" s="65"/>
      <c r="G859" s="65"/>
      <c r="H859" s="65"/>
      <c r="I859" s="73"/>
    </row>
    <row r="860" spans="5:9" ht="15.75" customHeight="1" x14ac:dyDescent="0.25">
      <c r="E860" s="65"/>
      <c r="F860" s="65"/>
      <c r="G860" s="65"/>
      <c r="H860" s="65"/>
      <c r="I860" s="73"/>
    </row>
    <row r="861" spans="5:9" ht="15.75" customHeight="1" x14ac:dyDescent="0.25">
      <c r="E861" s="65"/>
      <c r="F861" s="65"/>
      <c r="G861" s="65"/>
      <c r="H861" s="65"/>
      <c r="I861" s="73"/>
    </row>
    <row r="862" spans="5:9" ht="15.75" customHeight="1" x14ac:dyDescent="0.25">
      <c r="E862" s="65"/>
      <c r="F862" s="65"/>
      <c r="G862" s="65"/>
      <c r="H862" s="65"/>
      <c r="I862" s="73"/>
    </row>
    <row r="863" spans="5:9" ht="15.75" customHeight="1" x14ac:dyDescent="0.25">
      <c r="E863" s="65"/>
      <c r="F863" s="65"/>
      <c r="G863" s="65"/>
      <c r="H863" s="65"/>
      <c r="I863" s="73"/>
    </row>
    <row r="864" spans="5:9" ht="15.75" customHeight="1" x14ac:dyDescent="0.25">
      <c r="E864" s="65"/>
      <c r="F864" s="65"/>
      <c r="G864" s="65"/>
      <c r="H864" s="65"/>
      <c r="I864" s="73"/>
    </row>
    <row r="865" spans="5:9" ht="15.75" customHeight="1" x14ac:dyDescent="0.25">
      <c r="E865" s="65"/>
      <c r="F865" s="65"/>
      <c r="G865" s="65"/>
      <c r="H865" s="65"/>
      <c r="I865" s="73"/>
    </row>
    <row r="866" spans="5:9" ht="15.75" customHeight="1" x14ac:dyDescent="0.25">
      <c r="E866" s="65"/>
      <c r="F866" s="65"/>
      <c r="G866" s="65"/>
      <c r="H866" s="65"/>
      <c r="I866" s="73"/>
    </row>
    <row r="867" spans="5:9" ht="15.75" customHeight="1" x14ac:dyDescent="0.25">
      <c r="E867" s="65"/>
      <c r="F867" s="65"/>
      <c r="G867" s="65"/>
      <c r="H867" s="65"/>
      <c r="I867" s="73"/>
    </row>
    <row r="868" spans="5:9" ht="15.75" customHeight="1" x14ac:dyDescent="0.25">
      <c r="E868" s="65"/>
      <c r="F868" s="65"/>
      <c r="G868" s="65"/>
      <c r="H868" s="65"/>
      <c r="I868" s="73"/>
    </row>
    <row r="869" spans="5:9" ht="15.75" customHeight="1" x14ac:dyDescent="0.25">
      <c r="E869" s="65"/>
      <c r="F869" s="65"/>
      <c r="G869" s="65"/>
      <c r="H869" s="65"/>
      <c r="I869" s="73"/>
    </row>
    <row r="870" spans="5:9" ht="15.75" customHeight="1" x14ac:dyDescent="0.25">
      <c r="E870" s="65"/>
      <c r="F870" s="65"/>
      <c r="G870" s="65"/>
      <c r="H870" s="65"/>
      <c r="I870" s="73"/>
    </row>
    <row r="871" spans="5:9" ht="15.75" customHeight="1" x14ac:dyDescent="0.25">
      <c r="E871" s="65"/>
      <c r="F871" s="65"/>
      <c r="G871" s="65"/>
      <c r="H871" s="65"/>
      <c r="I871" s="73"/>
    </row>
    <row r="872" spans="5:9" ht="15.75" customHeight="1" x14ac:dyDescent="0.25">
      <c r="E872" s="65"/>
      <c r="F872" s="65"/>
      <c r="G872" s="65"/>
      <c r="H872" s="65"/>
      <c r="I872" s="73"/>
    </row>
    <row r="873" spans="5:9" ht="15.75" customHeight="1" x14ac:dyDescent="0.25">
      <c r="E873" s="65"/>
      <c r="F873" s="65"/>
      <c r="G873" s="65"/>
      <c r="H873" s="65"/>
      <c r="I873" s="73"/>
    </row>
    <row r="874" spans="5:9" ht="15.75" customHeight="1" x14ac:dyDescent="0.25">
      <c r="E874" s="65"/>
      <c r="F874" s="65"/>
      <c r="G874" s="65"/>
      <c r="H874" s="65"/>
      <c r="I874" s="73"/>
    </row>
    <row r="875" spans="5:9" ht="15.75" customHeight="1" x14ac:dyDescent="0.25">
      <c r="E875" s="65"/>
      <c r="F875" s="65"/>
      <c r="G875" s="65"/>
      <c r="H875" s="65"/>
      <c r="I875" s="73"/>
    </row>
    <row r="876" spans="5:9" ht="15.75" customHeight="1" x14ac:dyDescent="0.25">
      <c r="E876" s="65"/>
      <c r="F876" s="65"/>
      <c r="G876" s="65"/>
      <c r="H876" s="65"/>
      <c r="I876" s="73"/>
    </row>
    <row r="877" spans="5:9" ht="15.75" customHeight="1" x14ac:dyDescent="0.25">
      <c r="E877" s="65"/>
      <c r="F877" s="65"/>
      <c r="G877" s="65"/>
      <c r="H877" s="65"/>
      <c r="I877" s="73"/>
    </row>
    <row r="878" spans="5:9" ht="15.75" customHeight="1" x14ac:dyDescent="0.25">
      <c r="E878" s="65"/>
      <c r="F878" s="65"/>
      <c r="G878" s="65"/>
      <c r="H878" s="65"/>
      <c r="I878" s="73"/>
    </row>
    <row r="879" spans="5:9" ht="15.75" customHeight="1" x14ac:dyDescent="0.25">
      <c r="E879" s="65"/>
      <c r="F879" s="65"/>
      <c r="G879" s="65"/>
      <c r="H879" s="65"/>
      <c r="I879" s="73"/>
    </row>
    <row r="880" spans="5:9" ht="15.75" customHeight="1" x14ac:dyDescent="0.25">
      <c r="E880" s="65"/>
      <c r="F880" s="65"/>
      <c r="G880" s="65"/>
      <c r="H880" s="65"/>
      <c r="I880" s="73"/>
    </row>
    <row r="881" spans="5:9" ht="15.75" customHeight="1" x14ac:dyDescent="0.25">
      <c r="E881" s="65"/>
      <c r="F881" s="65"/>
      <c r="G881" s="65"/>
      <c r="H881" s="65"/>
      <c r="I881" s="73"/>
    </row>
    <row r="882" spans="5:9" ht="15.75" customHeight="1" x14ac:dyDescent="0.25">
      <c r="E882" s="65"/>
      <c r="F882" s="65"/>
      <c r="G882" s="65"/>
      <c r="H882" s="65"/>
      <c r="I882" s="73"/>
    </row>
    <row r="883" spans="5:9" ht="15.75" customHeight="1" x14ac:dyDescent="0.25">
      <c r="E883" s="65"/>
      <c r="F883" s="65"/>
      <c r="G883" s="65"/>
      <c r="H883" s="65"/>
      <c r="I883" s="73"/>
    </row>
    <row r="884" spans="5:9" ht="15.75" customHeight="1" x14ac:dyDescent="0.25">
      <c r="E884" s="65"/>
      <c r="F884" s="65"/>
      <c r="G884" s="65"/>
      <c r="H884" s="65"/>
      <c r="I884" s="73"/>
    </row>
    <row r="885" spans="5:9" ht="15.75" customHeight="1" x14ac:dyDescent="0.25">
      <c r="E885" s="65"/>
      <c r="F885" s="65"/>
      <c r="G885" s="65"/>
      <c r="H885" s="65"/>
      <c r="I885" s="73"/>
    </row>
    <row r="886" spans="5:9" ht="15.75" customHeight="1" x14ac:dyDescent="0.25">
      <c r="E886" s="65"/>
      <c r="F886" s="65"/>
      <c r="G886" s="65"/>
      <c r="H886" s="65"/>
      <c r="I886" s="73"/>
    </row>
    <row r="887" spans="5:9" ht="15.75" customHeight="1" x14ac:dyDescent="0.25">
      <c r="E887" s="65"/>
      <c r="F887" s="65"/>
      <c r="G887" s="65"/>
      <c r="H887" s="65"/>
      <c r="I887" s="73"/>
    </row>
    <row r="888" spans="5:9" ht="15.75" customHeight="1" x14ac:dyDescent="0.25">
      <c r="E888" s="65"/>
      <c r="F888" s="65"/>
      <c r="G888" s="65"/>
      <c r="H888" s="65"/>
      <c r="I888" s="73"/>
    </row>
    <row r="889" spans="5:9" ht="15.75" customHeight="1" x14ac:dyDescent="0.25">
      <c r="E889" s="65"/>
      <c r="F889" s="65"/>
      <c r="G889" s="65"/>
      <c r="H889" s="65"/>
      <c r="I889" s="73"/>
    </row>
    <row r="890" spans="5:9" ht="15.75" customHeight="1" x14ac:dyDescent="0.25">
      <c r="E890" s="65"/>
      <c r="F890" s="65"/>
      <c r="G890" s="65"/>
      <c r="H890" s="65"/>
      <c r="I890" s="73"/>
    </row>
    <row r="891" spans="5:9" ht="15.75" customHeight="1" x14ac:dyDescent="0.25">
      <c r="E891" s="65"/>
      <c r="F891" s="65"/>
      <c r="G891" s="65"/>
      <c r="H891" s="65"/>
      <c r="I891" s="73"/>
    </row>
    <row r="892" spans="5:9" ht="15.75" customHeight="1" x14ac:dyDescent="0.25">
      <c r="E892" s="65"/>
      <c r="F892" s="65"/>
      <c r="G892" s="65"/>
      <c r="H892" s="65"/>
      <c r="I892" s="73"/>
    </row>
    <row r="893" spans="5:9" ht="15.75" customHeight="1" x14ac:dyDescent="0.25">
      <c r="E893" s="65"/>
      <c r="F893" s="65"/>
      <c r="G893" s="65"/>
      <c r="H893" s="65"/>
      <c r="I893" s="73"/>
    </row>
    <row r="894" spans="5:9" ht="15.75" customHeight="1" x14ac:dyDescent="0.25">
      <c r="E894" s="65"/>
      <c r="F894" s="65"/>
      <c r="G894" s="65"/>
      <c r="H894" s="65"/>
      <c r="I894" s="73"/>
    </row>
    <row r="895" spans="5:9" ht="15.75" customHeight="1" x14ac:dyDescent="0.25">
      <c r="E895" s="65"/>
      <c r="F895" s="65"/>
      <c r="G895" s="65"/>
      <c r="H895" s="65"/>
      <c r="I895" s="73"/>
    </row>
    <row r="896" spans="5:9" ht="15.75" customHeight="1" x14ac:dyDescent="0.25">
      <c r="E896" s="65"/>
      <c r="F896" s="65"/>
      <c r="G896" s="65"/>
      <c r="H896" s="65"/>
      <c r="I896" s="73"/>
    </row>
    <row r="897" spans="5:9" ht="15.75" customHeight="1" x14ac:dyDescent="0.25">
      <c r="E897" s="65"/>
      <c r="F897" s="65"/>
      <c r="G897" s="65"/>
      <c r="H897" s="65"/>
      <c r="I897" s="73"/>
    </row>
    <row r="898" spans="5:9" ht="15.75" customHeight="1" x14ac:dyDescent="0.25">
      <c r="E898" s="65"/>
      <c r="F898" s="65"/>
      <c r="G898" s="65"/>
      <c r="H898" s="65"/>
      <c r="I898" s="73"/>
    </row>
    <row r="899" spans="5:9" ht="15.75" customHeight="1" x14ac:dyDescent="0.25">
      <c r="E899" s="65"/>
      <c r="F899" s="65"/>
      <c r="G899" s="65"/>
      <c r="H899" s="65"/>
      <c r="I899" s="73"/>
    </row>
    <row r="900" spans="5:9" ht="15.75" customHeight="1" x14ac:dyDescent="0.25">
      <c r="E900" s="65"/>
      <c r="F900" s="65"/>
      <c r="G900" s="65"/>
      <c r="H900" s="65"/>
      <c r="I900" s="73"/>
    </row>
    <row r="901" spans="5:9" ht="15.75" customHeight="1" x14ac:dyDescent="0.25">
      <c r="E901" s="65"/>
      <c r="F901" s="65"/>
      <c r="G901" s="65"/>
      <c r="H901" s="65"/>
      <c r="I901" s="73"/>
    </row>
    <row r="902" spans="5:9" ht="15.75" customHeight="1" x14ac:dyDescent="0.25">
      <c r="E902" s="65"/>
      <c r="F902" s="65"/>
      <c r="G902" s="65"/>
      <c r="H902" s="65"/>
      <c r="I902" s="73"/>
    </row>
    <row r="903" spans="5:9" ht="15.75" customHeight="1" x14ac:dyDescent="0.25">
      <c r="E903" s="65"/>
      <c r="F903" s="65"/>
      <c r="G903" s="65"/>
      <c r="H903" s="65"/>
      <c r="I903" s="73"/>
    </row>
    <row r="904" spans="5:9" ht="15.75" customHeight="1" x14ac:dyDescent="0.25">
      <c r="E904" s="65"/>
      <c r="F904" s="65"/>
      <c r="G904" s="65"/>
      <c r="H904" s="65"/>
      <c r="I904" s="73"/>
    </row>
    <row r="905" spans="5:9" ht="15.75" customHeight="1" x14ac:dyDescent="0.25">
      <c r="E905" s="65"/>
      <c r="F905" s="65"/>
      <c r="G905" s="65"/>
      <c r="H905" s="65"/>
      <c r="I905" s="73"/>
    </row>
    <row r="906" spans="5:9" ht="15.75" customHeight="1" x14ac:dyDescent="0.25">
      <c r="E906" s="65"/>
      <c r="F906" s="65"/>
      <c r="G906" s="65"/>
      <c r="H906" s="65"/>
      <c r="I906" s="73"/>
    </row>
    <row r="907" spans="5:9" ht="15.75" customHeight="1" x14ac:dyDescent="0.25">
      <c r="E907" s="65"/>
      <c r="F907" s="65"/>
      <c r="G907" s="65"/>
      <c r="H907" s="65"/>
      <c r="I907" s="73"/>
    </row>
    <row r="908" spans="5:9" ht="15.75" customHeight="1" x14ac:dyDescent="0.25">
      <c r="E908" s="65"/>
      <c r="F908" s="65"/>
      <c r="G908" s="65"/>
      <c r="H908" s="65"/>
      <c r="I908" s="73"/>
    </row>
    <row r="909" spans="5:9" ht="15.75" customHeight="1" x14ac:dyDescent="0.25">
      <c r="E909" s="65"/>
      <c r="F909" s="65"/>
      <c r="G909" s="65"/>
      <c r="H909" s="65"/>
      <c r="I909" s="73"/>
    </row>
    <row r="910" spans="5:9" ht="15.75" customHeight="1" x14ac:dyDescent="0.25">
      <c r="E910" s="65"/>
      <c r="F910" s="65"/>
      <c r="G910" s="65"/>
      <c r="H910" s="65"/>
      <c r="I910" s="73"/>
    </row>
    <row r="911" spans="5:9" ht="15.75" customHeight="1" x14ac:dyDescent="0.25">
      <c r="E911" s="65"/>
      <c r="F911" s="65"/>
      <c r="G911" s="65"/>
      <c r="H911" s="65"/>
      <c r="I911" s="73"/>
    </row>
    <row r="912" spans="5:9" ht="15.75" customHeight="1" x14ac:dyDescent="0.25">
      <c r="E912" s="65"/>
      <c r="F912" s="65"/>
      <c r="G912" s="65"/>
      <c r="H912" s="65"/>
      <c r="I912" s="73"/>
    </row>
    <row r="913" spans="5:9" ht="15.75" customHeight="1" x14ac:dyDescent="0.25">
      <c r="E913" s="65"/>
      <c r="F913" s="65"/>
      <c r="G913" s="65"/>
      <c r="H913" s="65"/>
      <c r="I913" s="73"/>
    </row>
    <row r="914" spans="5:9" ht="15.75" customHeight="1" x14ac:dyDescent="0.25">
      <c r="E914" s="65"/>
      <c r="F914" s="65"/>
      <c r="G914" s="65"/>
      <c r="H914" s="65"/>
      <c r="I914" s="73"/>
    </row>
    <row r="915" spans="5:9" ht="15.75" customHeight="1" x14ac:dyDescent="0.25">
      <c r="E915" s="65"/>
      <c r="F915" s="65"/>
      <c r="G915" s="65"/>
      <c r="H915" s="65"/>
      <c r="I915" s="73"/>
    </row>
    <row r="916" spans="5:9" ht="15.75" customHeight="1" x14ac:dyDescent="0.25">
      <c r="E916" s="65"/>
      <c r="F916" s="65"/>
      <c r="G916" s="65"/>
      <c r="H916" s="65"/>
      <c r="I916" s="73"/>
    </row>
    <row r="917" spans="5:9" ht="15.75" customHeight="1" x14ac:dyDescent="0.25">
      <c r="E917" s="65"/>
      <c r="F917" s="65"/>
      <c r="G917" s="65"/>
      <c r="H917" s="65"/>
      <c r="I917" s="73"/>
    </row>
    <row r="918" spans="5:9" ht="15.75" customHeight="1" x14ac:dyDescent="0.25">
      <c r="E918" s="65"/>
      <c r="F918" s="65"/>
      <c r="G918" s="65"/>
      <c r="H918" s="65"/>
      <c r="I918" s="73"/>
    </row>
    <row r="919" spans="5:9" ht="15.75" customHeight="1" x14ac:dyDescent="0.25">
      <c r="E919" s="65"/>
      <c r="F919" s="65"/>
      <c r="G919" s="65"/>
      <c r="H919" s="65"/>
      <c r="I919" s="73"/>
    </row>
    <row r="920" spans="5:9" ht="15.75" customHeight="1" x14ac:dyDescent="0.25">
      <c r="E920" s="65"/>
      <c r="F920" s="65"/>
      <c r="G920" s="65"/>
      <c r="H920" s="65"/>
      <c r="I920" s="73"/>
    </row>
    <row r="921" spans="5:9" ht="15.75" customHeight="1" x14ac:dyDescent="0.25">
      <c r="E921" s="65"/>
      <c r="F921" s="65"/>
      <c r="G921" s="65"/>
      <c r="H921" s="65"/>
      <c r="I921" s="73"/>
    </row>
    <row r="922" spans="5:9" ht="15.75" customHeight="1" x14ac:dyDescent="0.25">
      <c r="E922" s="65"/>
      <c r="F922" s="65"/>
      <c r="G922" s="65"/>
      <c r="H922" s="65"/>
      <c r="I922" s="73"/>
    </row>
    <row r="923" spans="5:9" ht="15.75" customHeight="1" x14ac:dyDescent="0.25">
      <c r="E923" s="65"/>
      <c r="F923" s="65"/>
      <c r="G923" s="65"/>
      <c r="H923" s="65"/>
      <c r="I923" s="73"/>
    </row>
    <row r="924" spans="5:9" ht="15.75" customHeight="1" x14ac:dyDescent="0.25">
      <c r="E924" s="65"/>
      <c r="F924" s="65"/>
      <c r="G924" s="65"/>
      <c r="H924" s="65"/>
      <c r="I924" s="73"/>
    </row>
    <row r="925" spans="5:9" ht="15.75" customHeight="1" x14ac:dyDescent="0.25">
      <c r="E925" s="65"/>
      <c r="F925" s="65"/>
      <c r="G925" s="65"/>
      <c r="H925" s="65"/>
      <c r="I925" s="73"/>
    </row>
    <row r="926" spans="5:9" ht="15.75" customHeight="1" x14ac:dyDescent="0.25">
      <c r="E926" s="65"/>
      <c r="F926" s="65"/>
      <c r="G926" s="65"/>
      <c r="H926" s="65"/>
      <c r="I926" s="73"/>
    </row>
    <row r="927" spans="5:9" ht="15.75" customHeight="1" x14ac:dyDescent="0.25">
      <c r="E927" s="65"/>
      <c r="F927" s="65"/>
      <c r="G927" s="65"/>
      <c r="H927" s="65"/>
      <c r="I927" s="73"/>
    </row>
    <row r="928" spans="5:9" ht="15.75" customHeight="1" x14ac:dyDescent="0.25">
      <c r="E928" s="65"/>
      <c r="F928" s="65"/>
      <c r="G928" s="65"/>
      <c r="H928" s="65"/>
      <c r="I928" s="73"/>
    </row>
    <row r="929" spans="5:9" ht="15.75" customHeight="1" x14ac:dyDescent="0.25">
      <c r="E929" s="65"/>
      <c r="F929" s="65"/>
      <c r="G929" s="65"/>
      <c r="H929" s="65"/>
      <c r="I929" s="73"/>
    </row>
    <row r="930" spans="5:9" ht="15.75" customHeight="1" x14ac:dyDescent="0.25">
      <c r="E930" s="65"/>
      <c r="F930" s="65"/>
      <c r="G930" s="65"/>
      <c r="H930" s="65"/>
      <c r="I930" s="73"/>
    </row>
    <row r="931" spans="5:9" ht="15.75" customHeight="1" x14ac:dyDescent="0.25">
      <c r="E931" s="65"/>
      <c r="F931" s="65"/>
      <c r="G931" s="65"/>
      <c r="H931" s="65"/>
      <c r="I931" s="73"/>
    </row>
    <row r="932" spans="5:9" ht="15.75" customHeight="1" x14ac:dyDescent="0.25">
      <c r="E932" s="65"/>
      <c r="F932" s="65"/>
      <c r="G932" s="65"/>
      <c r="H932" s="65"/>
      <c r="I932" s="73"/>
    </row>
    <row r="933" spans="5:9" ht="15.75" customHeight="1" x14ac:dyDescent="0.25">
      <c r="E933" s="65"/>
      <c r="F933" s="65"/>
      <c r="G933" s="65"/>
      <c r="H933" s="65"/>
      <c r="I933" s="73"/>
    </row>
    <row r="934" spans="5:9" ht="15.75" customHeight="1" x14ac:dyDescent="0.25">
      <c r="E934" s="65"/>
      <c r="F934" s="65"/>
      <c r="G934" s="65"/>
      <c r="H934" s="65"/>
      <c r="I934" s="73"/>
    </row>
    <row r="935" spans="5:9" ht="15.75" customHeight="1" x14ac:dyDescent="0.25">
      <c r="E935" s="65"/>
      <c r="F935" s="65"/>
      <c r="G935" s="65"/>
      <c r="H935" s="65"/>
      <c r="I935" s="73"/>
    </row>
    <row r="936" spans="5:9" ht="15.75" customHeight="1" x14ac:dyDescent="0.25">
      <c r="E936" s="65"/>
      <c r="F936" s="65"/>
      <c r="G936" s="65"/>
      <c r="H936" s="65"/>
      <c r="I936" s="73"/>
    </row>
    <row r="937" spans="5:9" ht="15.75" customHeight="1" x14ac:dyDescent="0.25">
      <c r="E937" s="65"/>
      <c r="F937" s="65"/>
      <c r="G937" s="65"/>
      <c r="H937" s="65"/>
      <c r="I937" s="73"/>
    </row>
    <row r="938" spans="5:9" ht="15.75" customHeight="1" x14ac:dyDescent="0.25">
      <c r="E938" s="65"/>
      <c r="F938" s="65"/>
      <c r="G938" s="65"/>
      <c r="H938" s="65"/>
      <c r="I938" s="73"/>
    </row>
    <row r="939" spans="5:9" ht="15.75" customHeight="1" x14ac:dyDescent="0.25">
      <c r="E939" s="65"/>
      <c r="F939" s="65"/>
      <c r="G939" s="65"/>
      <c r="H939" s="65"/>
      <c r="I939" s="73"/>
    </row>
    <row r="940" spans="5:9" ht="15.75" customHeight="1" x14ac:dyDescent="0.25">
      <c r="E940" s="65"/>
      <c r="F940" s="65"/>
      <c r="G940" s="65"/>
      <c r="H940" s="65"/>
      <c r="I940" s="73"/>
    </row>
    <row r="941" spans="5:9" ht="15.75" customHeight="1" x14ac:dyDescent="0.25">
      <c r="E941" s="65"/>
      <c r="F941" s="65"/>
      <c r="G941" s="65"/>
      <c r="H941" s="65"/>
      <c r="I941" s="73"/>
    </row>
    <row r="942" spans="5:9" ht="15.75" customHeight="1" x14ac:dyDescent="0.25">
      <c r="E942" s="65"/>
      <c r="F942" s="65"/>
      <c r="G942" s="65"/>
      <c r="H942" s="65"/>
      <c r="I942" s="73"/>
    </row>
    <row r="943" spans="5:9" ht="15.75" customHeight="1" x14ac:dyDescent="0.25">
      <c r="E943" s="65"/>
      <c r="F943" s="65"/>
      <c r="G943" s="65"/>
      <c r="H943" s="65"/>
      <c r="I943" s="73"/>
    </row>
    <row r="944" spans="5:9" ht="15.75" customHeight="1" x14ac:dyDescent="0.25">
      <c r="E944" s="65"/>
      <c r="F944" s="65"/>
      <c r="G944" s="65"/>
      <c r="H944" s="65"/>
      <c r="I944" s="73"/>
    </row>
    <row r="945" spans="5:9" ht="15.75" customHeight="1" x14ac:dyDescent="0.25">
      <c r="E945" s="65"/>
      <c r="F945" s="65"/>
      <c r="G945" s="65"/>
      <c r="H945" s="65"/>
      <c r="I945" s="73"/>
    </row>
    <row r="946" spans="5:9" ht="15.75" customHeight="1" x14ac:dyDescent="0.25">
      <c r="E946" s="65"/>
      <c r="F946" s="65"/>
      <c r="G946" s="65"/>
      <c r="H946" s="65"/>
      <c r="I946" s="73"/>
    </row>
    <row r="947" spans="5:9" ht="15.75" customHeight="1" x14ac:dyDescent="0.25">
      <c r="E947" s="65"/>
      <c r="F947" s="65"/>
      <c r="G947" s="65"/>
      <c r="H947" s="65"/>
      <c r="I947" s="73"/>
    </row>
    <row r="948" spans="5:9" ht="15.75" customHeight="1" x14ac:dyDescent="0.25">
      <c r="E948" s="65"/>
      <c r="F948" s="65"/>
      <c r="G948" s="65"/>
      <c r="H948" s="65"/>
      <c r="I948" s="73"/>
    </row>
    <row r="949" spans="5:9" ht="15.75" customHeight="1" x14ac:dyDescent="0.25">
      <c r="E949" s="65"/>
      <c r="F949" s="65"/>
      <c r="G949" s="65"/>
      <c r="H949" s="65"/>
      <c r="I949" s="73"/>
    </row>
    <row r="950" spans="5:9" ht="15.75" customHeight="1" x14ac:dyDescent="0.25">
      <c r="E950" s="65"/>
      <c r="F950" s="65"/>
      <c r="G950" s="65"/>
      <c r="H950" s="65"/>
      <c r="I950" s="73"/>
    </row>
    <row r="951" spans="5:9" ht="15.75" customHeight="1" x14ac:dyDescent="0.25">
      <c r="E951" s="65"/>
      <c r="F951" s="65"/>
      <c r="G951" s="65"/>
      <c r="H951" s="65"/>
      <c r="I951" s="73"/>
    </row>
    <row r="952" spans="5:9" ht="15.75" customHeight="1" x14ac:dyDescent="0.25">
      <c r="E952" s="65"/>
      <c r="F952" s="65"/>
      <c r="G952" s="65"/>
      <c r="H952" s="65"/>
      <c r="I952" s="73"/>
    </row>
    <row r="953" spans="5:9" ht="15.75" customHeight="1" x14ac:dyDescent="0.25">
      <c r="E953" s="65"/>
      <c r="F953" s="65"/>
      <c r="G953" s="65"/>
      <c r="H953" s="65"/>
      <c r="I953" s="73"/>
    </row>
    <row r="954" spans="5:9" ht="15.75" customHeight="1" x14ac:dyDescent="0.25">
      <c r="E954" s="65"/>
      <c r="F954" s="65"/>
      <c r="G954" s="65"/>
      <c r="H954" s="65"/>
      <c r="I954" s="73"/>
    </row>
    <row r="955" spans="5:9" ht="15.75" customHeight="1" x14ac:dyDescent="0.25">
      <c r="E955" s="65"/>
      <c r="F955" s="65"/>
      <c r="G955" s="65"/>
      <c r="H955" s="65"/>
      <c r="I955" s="73"/>
    </row>
    <row r="956" spans="5:9" ht="15.75" customHeight="1" x14ac:dyDescent="0.25">
      <c r="E956" s="65"/>
      <c r="F956" s="65"/>
      <c r="G956" s="65"/>
      <c r="H956" s="65"/>
      <c r="I956" s="73"/>
    </row>
    <row r="957" spans="5:9" ht="15.75" customHeight="1" x14ac:dyDescent="0.25">
      <c r="E957" s="65"/>
      <c r="F957" s="65"/>
      <c r="G957" s="65"/>
      <c r="H957" s="65"/>
      <c r="I957" s="73"/>
    </row>
    <row r="958" spans="5:9" ht="15.75" customHeight="1" x14ac:dyDescent="0.25">
      <c r="E958" s="65"/>
      <c r="F958" s="65"/>
      <c r="G958" s="65"/>
      <c r="H958" s="65"/>
      <c r="I958" s="73"/>
    </row>
    <row r="959" spans="5:9" ht="15.75" customHeight="1" x14ac:dyDescent="0.25">
      <c r="E959" s="65"/>
      <c r="F959" s="65"/>
      <c r="G959" s="65"/>
      <c r="H959" s="65"/>
      <c r="I959" s="73"/>
    </row>
    <row r="960" spans="5:9" ht="15.75" customHeight="1" x14ac:dyDescent="0.25">
      <c r="E960" s="65"/>
      <c r="F960" s="65"/>
      <c r="G960" s="65"/>
      <c r="H960" s="65"/>
      <c r="I960" s="73"/>
    </row>
    <row r="961" spans="5:9" ht="15.75" customHeight="1" x14ac:dyDescent="0.25">
      <c r="E961" s="65"/>
      <c r="F961" s="65"/>
      <c r="G961" s="65"/>
      <c r="H961" s="65"/>
      <c r="I961" s="73"/>
    </row>
    <row r="962" spans="5:9" ht="15.75" customHeight="1" x14ac:dyDescent="0.25">
      <c r="E962" s="65"/>
      <c r="F962" s="65"/>
      <c r="G962" s="65"/>
      <c r="H962" s="65"/>
      <c r="I962" s="73"/>
    </row>
    <row r="963" spans="5:9" ht="15.75" customHeight="1" x14ac:dyDescent="0.25">
      <c r="E963" s="65"/>
      <c r="F963" s="65"/>
      <c r="G963" s="65"/>
      <c r="H963" s="65"/>
      <c r="I963" s="73"/>
    </row>
    <row r="964" spans="5:9" ht="15.75" customHeight="1" x14ac:dyDescent="0.25">
      <c r="E964" s="65"/>
      <c r="F964" s="65"/>
      <c r="G964" s="65"/>
      <c r="H964" s="65"/>
      <c r="I964" s="73"/>
    </row>
    <row r="965" spans="5:9" ht="15.75" customHeight="1" x14ac:dyDescent="0.25">
      <c r="E965" s="65"/>
      <c r="F965" s="65"/>
      <c r="G965" s="65"/>
      <c r="H965" s="65"/>
      <c r="I965" s="73"/>
    </row>
    <row r="966" spans="5:9" ht="15.75" customHeight="1" x14ac:dyDescent="0.25">
      <c r="E966" s="65"/>
      <c r="F966" s="65"/>
      <c r="G966" s="65"/>
      <c r="H966" s="65"/>
      <c r="I966" s="73"/>
    </row>
    <row r="967" spans="5:9" ht="15.75" customHeight="1" x14ac:dyDescent="0.25">
      <c r="E967" s="65"/>
      <c r="F967" s="65"/>
      <c r="G967" s="65"/>
      <c r="H967" s="65"/>
      <c r="I967" s="73"/>
    </row>
    <row r="968" spans="5:9" ht="15.75" customHeight="1" x14ac:dyDescent="0.25">
      <c r="E968" s="65"/>
      <c r="F968" s="65"/>
      <c r="G968" s="65"/>
      <c r="H968" s="65"/>
      <c r="I968" s="73"/>
    </row>
    <row r="969" spans="5:9" ht="15.75" customHeight="1" x14ac:dyDescent="0.25">
      <c r="E969" s="65"/>
      <c r="F969" s="65"/>
      <c r="G969" s="65"/>
      <c r="H969" s="65"/>
      <c r="I969" s="73"/>
    </row>
    <row r="970" spans="5:9" ht="15.75" customHeight="1" x14ac:dyDescent="0.25">
      <c r="E970" s="65"/>
      <c r="F970" s="65"/>
      <c r="G970" s="65"/>
      <c r="H970" s="65"/>
      <c r="I970" s="73"/>
    </row>
    <row r="971" spans="5:9" ht="15.75" customHeight="1" x14ac:dyDescent="0.25">
      <c r="E971" s="65"/>
      <c r="F971" s="65"/>
      <c r="G971" s="65"/>
      <c r="H971" s="65"/>
      <c r="I971" s="73"/>
    </row>
    <row r="972" spans="5:9" ht="15.75" customHeight="1" x14ac:dyDescent="0.25">
      <c r="E972" s="65"/>
      <c r="F972" s="65"/>
      <c r="G972" s="65"/>
      <c r="H972" s="65"/>
      <c r="I972" s="73"/>
    </row>
    <row r="973" spans="5:9" ht="15.75" customHeight="1" x14ac:dyDescent="0.25">
      <c r="E973" s="65"/>
      <c r="F973" s="65"/>
      <c r="G973" s="65"/>
      <c r="H973" s="65"/>
      <c r="I973" s="73"/>
    </row>
    <row r="974" spans="5:9" ht="15.75" customHeight="1" x14ac:dyDescent="0.25">
      <c r="E974" s="65"/>
      <c r="F974" s="65"/>
      <c r="G974" s="65"/>
      <c r="H974" s="65"/>
      <c r="I974" s="73"/>
    </row>
    <row r="975" spans="5:9" ht="15.75" customHeight="1" x14ac:dyDescent="0.25">
      <c r="E975" s="65"/>
      <c r="F975" s="65"/>
      <c r="G975" s="65"/>
      <c r="H975" s="65"/>
      <c r="I975" s="73"/>
    </row>
    <row r="976" spans="5:9" ht="15.75" customHeight="1" x14ac:dyDescent="0.25">
      <c r="E976" s="65"/>
      <c r="F976" s="65"/>
      <c r="G976" s="65"/>
      <c r="H976" s="65"/>
      <c r="I976" s="73"/>
    </row>
    <row r="977" spans="5:9" ht="15.75" customHeight="1" x14ac:dyDescent="0.25">
      <c r="E977" s="65"/>
      <c r="F977" s="65"/>
      <c r="G977" s="65"/>
      <c r="H977" s="65"/>
      <c r="I977" s="73"/>
    </row>
    <row r="978" spans="5:9" ht="15.75" customHeight="1" x14ac:dyDescent="0.25">
      <c r="E978" s="65"/>
      <c r="F978" s="65"/>
      <c r="G978" s="65"/>
      <c r="H978" s="65"/>
      <c r="I978" s="73"/>
    </row>
    <row r="979" spans="5:9" ht="15.75" customHeight="1" x14ac:dyDescent="0.25">
      <c r="E979" s="65"/>
      <c r="F979" s="65"/>
      <c r="G979" s="65"/>
      <c r="H979" s="65"/>
      <c r="I979" s="73"/>
    </row>
    <row r="980" spans="5:9" ht="15.75" customHeight="1" x14ac:dyDescent="0.25">
      <c r="E980" s="65"/>
      <c r="F980" s="65"/>
      <c r="G980" s="65"/>
      <c r="H980" s="65"/>
      <c r="I980" s="73"/>
    </row>
    <row r="981" spans="5:9" ht="15.75" customHeight="1" x14ac:dyDescent="0.25">
      <c r="E981" s="65"/>
      <c r="F981" s="65"/>
      <c r="G981" s="65"/>
      <c r="H981" s="65"/>
      <c r="I981" s="73"/>
    </row>
    <row r="982" spans="5:9" ht="15.75" customHeight="1" x14ac:dyDescent="0.25">
      <c r="E982" s="65"/>
      <c r="F982" s="65"/>
      <c r="G982" s="65"/>
      <c r="H982" s="65"/>
      <c r="I982" s="73"/>
    </row>
    <row r="983" spans="5:9" ht="15.75" customHeight="1" x14ac:dyDescent="0.25">
      <c r="E983" s="65"/>
      <c r="F983" s="65"/>
      <c r="G983" s="65"/>
      <c r="H983" s="65"/>
      <c r="I983" s="73"/>
    </row>
    <row r="984" spans="5:9" ht="15.75" customHeight="1" x14ac:dyDescent="0.25">
      <c r="E984" s="65"/>
      <c r="F984" s="65"/>
      <c r="G984" s="65"/>
      <c r="H984" s="65"/>
      <c r="I984" s="73"/>
    </row>
    <row r="985" spans="5:9" ht="15.75" customHeight="1" x14ac:dyDescent="0.25">
      <c r="E985" s="65"/>
      <c r="F985" s="65"/>
      <c r="G985" s="65"/>
      <c r="H985" s="65"/>
      <c r="I985" s="73"/>
    </row>
    <row r="986" spans="5:9" ht="15.75" customHeight="1" x14ac:dyDescent="0.25">
      <c r="E986" s="65"/>
      <c r="F986" s="65"/>
      <c r="G986" s="65"/>
      <c r="H986" s="65"/>
      <c r="I986" s="73"/>
    </row>
    <row r="987" spans="5:9" ht="15.75" customHeight="1" x14ac:dyDescent="0.25">
      <c r="E987" s="65"/>
      <c r="F987" s="65"/>
      <c r="G987" s="65"/>
      <c r="H987" s="65"/>
      <c r="I987" s="73"/>
    </row>
    <row r="988" spans="5:9" ht="15.75" customHeight="1" x14ac:dyDescent="0.25">
      <c r="E988" s="65"/>
      <c r="F988" s="65"/>
      <c r="G988" s="65"/>
      <c r="H988" s="65"/>
      <c r="I988" s="73"/>
    </row>
    <row r="989" spans="5:9" ht="15.75" customHeight="1" x14ac:dyDescent="0.25">
      <c r="E989" s="65"/>
      <c r="F989" s="65"/>
      <c r="G989" s="65"/>
      <c r="H989" s="65"/>
      <c r="I989" s="73"/>
    </row>
    <row r="990" spans="5:9" ht="15.75" customHeight="1" x14ac:dyDescent="0.25">
      <c r="E990" s="65"/>
      <c r="F990" s="65"/>
      <c r="G990" s="65"/>
      <c r="H990" s="65"/>
      <c r="I990" s="73"/>
    </row>
    <row r="991" spans="5:9" ht="15.75" customHeight="1" x14ac:dyDescent="0.25">
      <c r="E991" s="65"/>
      <c r="F991" s="65"/>
      <c r="G991" s="65"/>
      <c r="H991" s="65"/>
      <c r="I991" s="73"/>
    </row>
    <row r="992" spans="5:9" ht="15.75" customHeight="1" x14ac:dyDescent="0.25">
      <c r="E992" s="65"/>
      <c r="F992" s="65"/>
      <c r="G992" s="65"/>
      <c r="H992" s="65"/>
      <c r="I992" s="73"/>
    </row>
    <row r="993" spans="5:9" ht="15.75" customHeight="1" x14ac:dyDescent="0.25">
      <c r="E993" s="65"/>
      <c r="F993" s="65"/>
      <c r="G993" s="65"/>
      <c r="H993" s="65"/>
      <c r="I993" s="73"/>
    </row>
    <row r="994" spans="5:9" ht="15.75" customHeight="1" x14ac:dyDescent="0.25">
      <c r="E994" s="65"/>
      <c r="F994" s="65"/>
      <c r="G994" s="65"/>
      <c r="H994" s="65"/>
      <c r="I994" s="73"/>
    </row>
    <row r="995" spans="5:9" ht="15.75" customHeight="1" x14ac:dyDescent="0.25">
      <c r="E995" s="65"/>
      <c r="F995" s="65"/>
      <c r="G995" s="65"/>
      <c r="H995" s="65"/>
      <c r="I995" s="73"/>
    </row>
    <row r="996" spans="5:9" ht="15.75" customHeight="1" x14ac:dyDescent="0.25">
      <c r="E996" s="65"/>
      <c r="F996" s="65"/>
      <c r="G996" s="65"/>
      <c r="H996" s="65"/>
      <c r="I996" s="73"/>
    </row>
    <row r="997" spans="5:9" ht="15.75" customHeight="1" x14ac:dyDescent="0.25">
      <c r="E997" s="65"/>
      <c r="F997" s="65"/>
      <c r="G997" s="65"/>
      <c r="H997" s="65"/>
      <c r="I997" s="73"/>
    </row>
    <row r="998" spans="5:9" ht="15.75" customHeight="1" x14ac:dyDescent="0.25">
      <c r="E998" s="65"/>
      <c r="F998" s="65"/>
      <c r="G998" s="65"/>
      <c r="H998" s="65"/>
      <c r="I998" s="73"/>
    </row>
    <row r="999" spans="5:9" ht="15.75" customHeight="1" x14ac:dyDescent="0.25">
      <c r="E999" s="65"/>
      <c r="F999" s="65"/>
      <c r="G999" s="65"/>
      <c r="H999" s="65"/>
      <c r="I999" s="73"/>
    </row>
    <row r="1000" spans="5:9" ht="15.75" customHeight="1" x14ac:dyDescent="0.25">
      <c r="E1000" s="65"/>
      <c r="F1000" s="65"/>
      <c r="G1000" s="65"/>
      <c r="H1000" s="65"/>
      <c r="I1000" s="73"/>
    </row>
    <row r="1001" spans="5:9" ht="15.75" customHeight="1" x14ac:dyDescent="0.25">
      <c r="E1001" s="65"/>
      <c r="F1001" s="65"/>
      <c r="G1001" s="65"/>
      <c r="H1001" s="65"/>
      <c r="I1001" s="73"/>
    </row>
    <row r="1002" spans="5:9" ht="15.75" customHeight="1" x14ac:dyDescent="0.25">
      <c r="E1002" s="65"/>
      <c r="F1002" s="65"/>
      <c r="G1002" s="65"/>
      <c r="H1002" s="65"/>
      <c r="I1002" s="73"/>
    </row>
    <row r="1003" spans="5:9" ht="15.75" customHeight="1" x14ac:dyDescent="0.25">
      <c r="E1003" s="65"/>
      <c r="F1003" s="65"/>
      <c r="G1003" s="65"/>
      <c r="H1003" s="65"/>
      <c r="I1003" s="73"/>
    </row>
    <row r="1004" spans="5:9" ht="15.75" customHeight="1" x14ac:dyDescent="0.25">
      <c r="E1004" s="65"/>
      <c r="F1004" s="65"/>
      <c r="G1004" s="65"/>
      <c r="H1004" s="65"/>
      <c r="I1004" s="73"/>
    </row>
    <row r="1005" spans="5:9" ht="15.75" customHeight="1" x14ac:dyDescent="0.25">
      <c r="E1005" s="65"/>
      <c r="F1005" s="65"/>
      <c r="G1005" s="65"/>
      <c r="H1005" s="65"/>
      <c r="I1005" s="73"/>
    </row>
    <row r="1006" spans="5:9" ht="15.75" customHeight="1" x14ac:dyDescent="0.25">
      <c r="E1006" s="65"/>
      <c r="F1006" s="65"/>
      <c r="G1006" s="65"/>
      <c r="H1006" s="65"/>
      <c r="I1006" s="73"/>
    </row>
    <row r="1007" spans="5:9" ht="15.75" customHeight="1" x14ac:dyDescent="0.25">
      <c r="E1007" s="65"/>
      <c r="F1007" s="65"/>
      <c r="G1007" s="65"/>
      <c r="H1007" s="65"/>
      <c r="I1007" s="73"/>
    </row>
    <row r="1008" spans="5:9" ht="15.75" customHeight="1" x14ac:dyDescent="0.25">
      <c r="E1008" s="65"/>
      <c r="F1008" s="65"/>
      <c r="G1008" s="65"/>
      <c r="H1008" s="65"/>
      <c r="I1008" s="73"/>
    </row>
    <row r="1009" spans="5:9" ht="15.75" customHeight="1" x14ac:dyDescent="0.25">
      <c r="E1009" s="65"/>
      <c r="F1009" s="65"/>
      <c r="G1009" s="65"/>
      <c r="H1009" s="65"/>
      <c r="I1009" s="73"/>
    </row>
    <row r="1010" spans="5:9" ht="15.75" customHeight="1" x14ac:dyDescent="0.25">
      <c r="E1010" s="65"/>
      <c r="F1010" s="65"/>
      <c r="G1010" s="65"/>
      <c r="H1010" s="65"/>
      <c r="I1010" s="73"/>
    </row>
    <row r="1011" spans="5:9" ht="15.75" customHeight="1" x14ac:dyDescent="0.25">
      <c r="E1011" s="65"/>
      <c r="F1011" s="65"/>
      <c r="G1011" s="65"/>
      <c r="H1011" s="65"/>
      <c r="I1011" s="73"/>
    </row>
    <row r="1012" spans="5:9" ht="15.75" customHeight="1" x14ac:dyDescent="0.25">
      <c r="E1012" s="65"/>
      <c r="F1012" s="65"/>
      <c r="G1012" s="65"/>
      <c r="H1012" s="65"/>
      <c r="I1012" s="73"/>
    </row>
    <row r="1013" spans="5:9" ht="15.75" customHeight="1" x14ac:dyDescent="0.25">
      <c r="E1013" s="65"/>
      <c r="F1013" s="65"/>
      <c r="G1013" s="65"/>
      <c r="H1013" s="65"/>
      <c r="I1013" s="73"/>
    </row>
    <row r="1014" spans="5:9" ht="15.75" customHeight="1" x14ac:dyDescent="0.25">
      <c r="E1014" s="65"/>
      <c r="F1014" s="65"/>
      <c r="G1014" s="65"/>
      <c r="H1014" s="65"/>
      <c r="I1014" s="73"/>
    </row>
  </sheetData>
  <mergeCells count="42">
    <mergeCell ref="E138:F138"/>
    <mergeCell ref="E136:F136"/>
    <mergeCell ref="H136:I136"/>
    <mergeCell ref="E135:F135"/>
    <mergeCell ref="H135:I135"/>
    <mergeCell ref="H134:I134"/>
    <mergeCell ref="H137:I137"/>
    <mergeCell ref="B86:G86"/>
    <mergeCell ref="B93:G93"/>
    <mergeCell ref="B97:G97"/>
    <mergeCell ref="B104:G104"/>
    <mergeCell ref="B111:G111"/>
    <mergeCell ref="B108:G108"/>
    <mergeCell ref="B115:G115"/>
    <mergeCell ref="B118:G118"/>
    <mergeCell ref="H132:I132"/>
    <mergeCell ref="H133:I133"/>
    <mergeCell ref="B125:G125"/>
    <mergeCell ref="E130:F130"/>
    <mergeCell ref="H130:I130"/>
    <mergeCell ref="E137:F137"/>
    <mergeCell ref="B71:G71"/>
    <mergeCell ref="B77:G77"/>
    <mergeCell ref="B74:G74"/>
    <mergeCell ref="E134:F134"/>
    <mergeCell ref="E131:F131"/>
    <mergeCell ref="H131:I131"/>
    <mergeCell ref="E132:F132"/>
    <mergeCell ref="E133:F133"/>
    <mergeCell ref="A1:I1"/>
    <mergeCell ref="A2:I2"/>
    <mergeCell ref="A3:I3"/>
    <mergeCell ref="B5:G5"/>
    <mergeCell ref="B11:G11"/>
    <mergeCell ref="B16:G16"/>
    <mergeCell ref="B27:G27"/>
    <mergeCell ref="B36:G36"/>
    <mergeCell ref="B41:G41"/>
    <mergeCell ref="B48:G48"/>
    <mergeCell ref="B55:G55"/>
    <mergeCell ref="B62:G62"/>
    <mergeCell ref="B67:G67"/>
  </mergeCells>
  <phoneticPr fontId="25" type="noConversion"/>
  <pageMargins left="0.19685039370078741" right="0.19685039370078741" top="0.59055118110236227" bottom="0.19685039370078741" header="0" footer="0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30"/>
  <sheetViews>
    <sheetView zoomScale="70" zoomScaleNormal="70" workbookViewId="0">
      <pane ySplit="6" topLeftCell="A7" activePane="bottomLeft" state="frozen"/>
      <selection pane="bottomLeft" activeCell="O24" sqref="O24"/>
    </sheetView>
  </sheetViews>
  <sheetFormatPr baseColWidth="10" defaultColWidth="12.625" defaultRowHeight="15" customHeight="1" x14ac:dyDescent="0.2"/>
  <cols>
    <col min="1" max="3" width="10" customWidth="1"/>
    <col min="4" max="4" width="61.125" customWidth="1"/>
    <col min="5" max="5" width="11.5" style="407" customWidth="1"/>
    <col min="6" max="9" width="10" customWidth="1"/>
    <col min="10" max="10" width="10.5" customWidth="1"/>
    <col min="11" max="26" width="10" customWidth="1"/>
  </cols>
  <sheetData>
    <row r="1" spans="1:26" ht="31.5" x14ac:dyDescent="0.2">
      <c r="A1" s="63"/>
      <c r="B1" s="676" t="s">
        <v>168</v>
      </c>
      <c r="C1" s="677"/>
      <c r="D1" s="677"/>
      <c r="E1" s="677"/>
      <c r="F1" s="677"/>
      <c r="G1" s="677"/>
      <c r="H1" s="677"/>
      <c r="I1" s="677"/>
      <c r="J1" s="677"/>
      <c r="K1" s="678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26" ht="24.75" x14ac:dyDescent="0.2">
      <c r="A2" s="63"/>
      <c r="B2" s="679" t="str">
        <f>+Presupuesto!A2</f>
        <v>MODELO CAS  3 - VIVIENDA UNIFAMILIAR 220,92 m2 - OPCIÓN CONSTRUCCIÓN HÚMEDA</v>
      </c>
      <c r="C2" s="677"/>
      <c r="D2" s="677"/>
      <c r="E2" s="677"/>
      <c r="F2" s="677"/>
      <c r="G2" s="677"/>
      <c r="H2" s="677"/>
      <c r="I2" s="677"/>
      <c r="J2" s="677"/>
      <c r="K2" s="678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ht="6.75" customHeight="1" x14ac:dyDescent="0.2">
      <c r="A3" s="63"/>
      <c r="B3" s="680"/>
      <c r="C3" s="681"/>
      <c r="D3" s="681"/>
      <c r="E3" s="681"/>
      <c r="F3" s="681"/>
      <c r="G3" s="681"/>
      <c r="H3" s="681"/>
      <c r="I3" s="681"/>
      <c r="J3" s="681"/>
      <c r="K3" s="681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6" ht="39" x14ac:dyDescent="0.2">
      <c r="A4" s="63"/>
      <c r="B4" s="75" t="s">
        <v>169</v>
      </c>
      <c r="C4" s="682" t="s">
        <v>170</v>
      </c>
      <c r="D4" s="683"/>
      <c r="E4" s="452" t="s">
        <v>171</v>
      </c>
      <c r="F4" s="684" t="s">
        <v>172</v>
      </c>
      <c r="G4" s="685"/>
      <c r="H4" s="686"/>
      <c r="I4" s="76"/>
      <c r="J4" s="687" t="s">
        <v>173</v>
      </c>
      <c r="K4" s="688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ht="19.5" x14ac:dyDescent="0.2">
      <c r="A5" s="63"/>
      <c r="B5" s="75"/>
      <c r="C5" s="77"/>
      <c r="D5" s="78"/>
      <c r="E5" s="426"/>
      <c r="F5" s="80" t="s">
        <v>174</v>
      </c>
      <c r="G5" s="80" t="s">
        <v>175</v>
      </c>
      <c r="H5" s="80" t="s">
        <v>176</v>
      </c>
      <c r="I5" s="79" t="s">
        <v>177</v>
      </c>
      <c r="J5" s="80" t="s">
        <v>178</v>
      </c>
      <c r="K5" s="81" t="s">
        <v>12</v>
      </c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ht="19.5" x14ac:dyDescent="0.2">
      <c r="A6" s="63"/>
      <c r="B6" s="82"/>
      <c r="C6" s="83"/>
      <c r="D6" s="84"/>
      <c r="E6" s="427"/>
      <c r="F6" s="85" t="s">
        <v>96</v>
      </c>
      <c r="G6" s="85" t="s">
        <v>96</v>
      </c>
      <c r="H6" s="85" t="s">
        <v>96</v>
      </c>
      <c r="I6" s="85"/>
      <c r="J6" s="85"/>
      <c r="K6" s="86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ht="6.75" customHeight="1" x14ac:dyDescent="0.25">
      <c r="A7" s="63"/>
      <c r="B7" s="87"/>
      <c r="C7" s="88"/>
      <c r="D7" s="88"/>
      <c r="E7" s="428"/>
      <c r="F7" s="89"/>
      <c r="G7" s="89"/>
      <c r="H7" s="89"/>
      <c r="I7" s="89"/>
      <c r="J7" s="89"/>
      <c r="K7" s="89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ht="15.75" x14ac:dyDescent="0.25">
      <c r="A8" s="63"/>
      <c r="B8" s="90">
        <f>+Presupuesto!A5</f>
        <v>1</v>
      </c>
      <c r="C8" s="689" t="str">
        <f>+Presupuesto!B5</f>
        <v>TRABAJOS PRELIMINARES</v>
      </c>
      <c r="D8" s="623"/>
      <c r="E8" s="429"/>
      <c r="F8" s="92"/>
      <c r="G8" s="92"/>
      <c r="H8" s="92"/>
      <c r="I8" s="92"/>
      <c r="J8" s="93"/>
      <c r="K8" s="91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x14ac:dyDescent="0.2">
      <c r="A9" s="63"/>
      <c r="B9" s="94" t="str">
        <f>+Presupuesto!A6</f>
        <v>1.1</v>
      </c>
      <c r="C9" s="690" t="str">
        <f>+Presupuesto!B6</f>
        <v>Replanteo</v>
      </c>
      <c r="D9" s="623"/>
      <c r="E9" s="408"/>
      <c r="F9" s="96"/>
      <c r="G9" s="68"/>
      <c r="H9" s="68"/>
      <c r="I9" s="97" t="str">
        <f>+Presupuesto!C6</f>
        <v>m2</v>
      </c>
      <c r="J9" s="68"/>
      <c r="K9" s="67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spans="1:26" x14ac:dyDescent="0.2">
      <c r="A10" s="63"/>
      <c r="B10" s="94"/>
      <c r="C10" s="690"/>
      <c r="D10" s="623"/>
      <c r="E10" s="408"/>
      <c r="F10" s="96"/>
      <c r="G10" s="68"/>
      <c r="H10" s="68"/>
      <c r="I10" s="97"/>
      <c r="J10" s="68">
        <f>PRODUCT(E10:H10)</f>
        <v>0</v>
      </c>
      <c r="K10" s="67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 spans="1:26" x14ac:dyDescent="0.2">
      <c r="A11" s="63"/>
      <c r="B11" s="94"/>
      <c r="C11" s="690"/>
      <c r="D11" s="623"/>
      <c r="E11" s="408"/>
      <c r="F11" s="96"/>
      <c r="G11" s="68"/>
      <c r="H11" s="68"/>
      <c r="I11" s="97"/>
      <c r="J11" s="68">
        <f>PRODUCT(E11:H11)</f>
        <v>0</v>
      </c>
      <c r="K11" s="67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spans="1:26" x14ac:dyDescent="0.2">
      <c r="A12" s="63"/>
      <c r="B12" s="94"/>
      <c r="C12" s="690"/>
      <c r="D12" s="623"/>
      <c r="E12" s="282">
        <v>220.92</v>
      </c>
      <c r="F12" s="96"/>
      <c r="G12" s="68"/>
      <c r="H12" s="68"/>
      <c r="I12" s="97"/>
      <c r="J12" s="68">
        <f>PRODUCT(E12:H12)</f>
        <v>220.92</v>
      </c>
      <c r="K12" s="68">
        <f>SUM(J10:J12)</f>
        <v>220.92</v>
      </c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26" ht="2.25" customHeight="1" x14ac:dyDescent="0.25">
      <c r="A13" s="63"/>
      <c r="B13" s="98"/>
      <c r="C13" s="691"/>
      <c r="D13" s="623"/>
      <c r="E13" s="408"/>
      <c r="F13" s="68"/>
      <c r="G13" s="68"/>
      <c r="H13" s="68"/>
      <c r="I13" s="68"/>
      <c r="J13" s="68"/>
      <c r="K13" s="68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 spans="1:26" x14ac:dyDescent="0.2">
      <c r="A14" s="63"/>
      <c r="B14" s="94" t="str">
        <f>+Presupuesto!A7</f>
        <v>1.2</v>
      </c>
      <c r="C14" s="690" t="str">
        <f>+Presupuesto!B7</f>
        <v>Instalacion del Obrador</v>
      </c>
      <c r="D14" s="623"/>
      <c r="E14" s="408"/>
      <c r="F14" s="96"/>
      <c r="G14" s="68"/>
      <c r="H14" s="68"/>
      <c r="I14" s="97" t="str">
        <f>+Presupuesto!C7</f>
        <v>gl</v>
      </c>
      <c r="J14" s="68"/>
      <c r="K14" s="67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 spans="1:26" x14ac:dyDescent="0.2">
      <c r="A15" s="63"/>
      <c r="B15" s="94"/>
      <c r="C15" s="690"/>
      <c r="D15" s="623"/>
      <c r="E15" s="408"/>
      <c r="F15" s="96"/>
      <c r="G15" s="68"/>
      <c r="H15" s="68"/>
      <c r="I15" s="97"/>
      <c r="J15" s="68">
        <f>PRODUCT(E15:H15)</f>
        <v>0</v>
      </c>
      <c r="K15" s="67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 spans="1:26" x14ac:dyDescent="0.2">
      <c r="A16" s="63"/>
      <c r="B16" s="94"/>
      <c r="C16" s="690"/>
      <c r="D16" s="623"/>
      <c r="E16" s="408"/>
      <c r="F16" s="96"/>
      <c r="G16" s="68"/>
      <c r="H16" s="68"/>
      <c r="I16" s="97"/>
      <c r="J16" s="68">
        <f>PRODUCT(E16:H16)</f>
        <v>0</v>
      </c>
      <c r="K16" s="67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spans="1:26" x14ac:dyDescent="0.2">
      <c r="A17" s="63"/>
      <c r="B17" s="94"/>
      <c r="C17" s="690"/>
      <c r="D17" s="623"/>
      <c r="E17" s="282">
        <v>1</v>
      </c>
      <c r="F17" s="96"/>
      <c r="G17" s="68"/>
      <c r="H17" s="68"/>
      <c r="I17" s="97"/>
      <c r="J17" s="68">
        <f>PRODUCT(E17:H17)</f>
        <v>1</v>
      </c>
      <c r="K17" s="68">
        <f>SUM(J15:J17)</f>
        <v>1</v>
      </c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 spans="1:26" ht="2.25" customHeight="1" x14ac:dyDescent="0.25">
      <c r="A18" s="63"/>
      <c r="B18" s="98"/>
      <c r="C18" s="691"/>
      <c r="D18" s="623"/>
      <c r="E18" s="408"/>
      <c r="F18" s="68"/>
      <c r="G18" s="68"/>
      <c r="H18" s="68"/>
      <c r="I18" s="68"/>
      <c r="J18" s="68"/>
      <c r="K18" s="68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spans="1:26" x14ac:dyDescent="0.2">
      <c r="A19" s="63"/>
      <c r="B19" s="94" t="str">
        <f>+Presupuesto!A8</f>
        <v>1.3</v>
      </c>
      <c r="C19" s="690" t="str">
        <f>+Presupuesto!B8</f>
        <v>Cartel de Obra</v>
      </c>
      <c r="D19" s="623"/>
      <c r="E19" s="408"/>
      <c r="F19" s="96"/>
      <c r="G19" s="68"/>
      <c r="H19" s="68"/>
      <c r="I19" s="97" t="str">
        <f>+Presupuesto!C8</f>
        <v>gl</v>
      </c>
      <c r="J19" s="68"/>
      <c r="K19" s="67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x14ac:dyDescent="0.2">
      <c r="A20" s="63"/>
      <c r="B20" s="94"/>
      <c r="C20" s="690"/>
      <c r="D20" s="623"/>
      <c r="E20" s="408"/>
      <c r="F20" s="96"/>
      <c r="G20" s="68"/>
      <c r="H20" s="68"/>
      <c r="I20" s="97"/>
      <c r="J20" s="68">
        <f>PRODUCT(E20:H20)</f>
        <v>0</v>
      </c>
      <c r="K20" s="67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spans="1:26" ht="15.75" customHeight="1" x14ac:dyDescent="0.2">
      <c r="A21" s="63"/>
      <c r="B21" s="94"/>
      <c r="C21" s="690"/>
      <c r="D21" s="623"/>
      <c r="E21" s="408"/>
      <c r="F21" s="96"/>
      <c r="G21" s="68"/>
      <c r="H21" s="68"/>
      <c r="I21" s="97"/>
      <c r="J21" s="68">
        <f>PRODUCT(E21:H21)</f>
        <v>0</v>
      </c>
      <c r="K21" s="67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15.75" customHeight="1" x14ac:dyDescent="0.2">
      <c r="A22" s="63"/>
      <c r="B22" s="94"/>
      <c r="C22" s="690"/>
      <c r="D22" s="623"/>
      <c r="E22" s="282">
        <v>1</v>
      </c>
      <c r="F22" s="96"/>
      <c r="G22" s="68"/>
      <c r="H22" s="68"/>
      <c r="I22" s="97"/>
      <c r="J22" s="68">
        <f>PRODUCT(E22:H22)</f>
        <v>1</v>
      </c>
      <c r="K22" s="68">
        <f>SUM(J20:J22)</f>
        <v>1</v>
      </c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spans="1:26" ht="2.25" customHeight="1" x14ac:dyDescent="0.25">
      <c r="A23" s="63"/>
      <c r="B23" s="98"/>
      <c r="C23" s="691"/>
      <c r="D23" s="623"/>
      <c r="E23" s="408"/>
      <c r="F23" s="68"/>
      <c r="G23" s="68"/>
      <c r="H23" s="68"/>
      <c r="I23" s="68"/>
      <c r="J23" s="68"/>
      <c r="K23" s="68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spans="1:26" ht="15.75" customHeight="1" x14ac:dyDescent="0.2">
      <c r="A24" s="63"/>
      <c r="B24" s="94" t="str">
        <f>+Presupuesto!A9</f>
        <v>1.4</v>
      </c>
      <c r="C24" s="690" t="str">
        <f>+Presupuesto!B9</f>
        <v>Limpieza preliminar y periodica de obra</v>
      </c>
      <c r="D24" s="623"/>
      <c r="E24" s="408"/>
      <c r="F24" s="96"/>
      <c r="G24" s="68"/>
      <c r="H24" s="68"/>
      <c r="I24" s="97" t="str">
        <f>+Presupuesto!C9</f>
        <v>gl</v>
      </c>
      <c r="J24" s="68"/>
      <c r="K24" s="67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spans="1:26" ht="15.75" customHeight="1" x14ac:dyDescent="0.2">
      <c r="A25" s="63"/>
      <c r="B25" s="94"/>
      <c r="C25" s="690"/>
      <c r="D25" s="623"/>
      <c r="E25" s="408"/>
      <c r="F25" s="96"/>
      <c r="G25" s="68"/>
      <c r="H25" s="68"/>
      <c r="I25" s="97"/>
      <c r="J25" s="68">
        <f>PRODUCT(E25:H25)</f>
        <v>0</v>
      </c>
      <c r="K25" s="67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15.75" customHeight="1" x14ac:dyDescent="0.2">
      <c r="A26" s="63"/>
      <c r="B26" s="94"/>
      <c r="C26" s="690"/>
      <c r="D26" s="623"/>
      <c r="E26" s="408"/>
      <c r="F26" s="96"/>
      <c r="G26" s="68"/>
      <c r="H26" s="68"/>
      <c r="I26" s="97"/>
      <c r="J26" s="68">
        <f>PRODUCT(E26:H26)</f>
        <v>0</v>
      </c>
      <c r="K26" s="67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spans="1:26" ht="15.75" customHeight="1" x14ac:dyDescent="0.2">
      <c r="A27" s="63"/>
      <c r="B27" s="94"/>
      <c r="C27" s="690"/>
      <c r="D27" s="623"/>
      <c r="E27" s="282">
        <v>1</v>
      </c>
      <c r="F27" s="96"/>
      <c r="G27" s="68"/>
      <c r="H27" s="68"/>
      <c r="I27" s="97"/>
      <c r="J27" s="68">
        <f>PRODUCT(E27:H27)</f>
        <v>1</v>
      </c>
      <c r="K27" s="68">
        <f>SUM(J25:J27)</f>
        <v>1</v>
      </c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spans="1:26" ht="2.25" customHeight="1" x14ac:dyDescent="0.25">
      <c r="A28" s="63"/>
      <c r="B28" s="98"/>
      <c r="C28" s="691"/>
      <c r="D28" s="623"/>
      <c r="E28" s="408"/>
      <c r="F28" s="68"/>
      <c r="G28" s="68"/>
      <c r="H28" s="68"/>
      <c r="I28" s="68"/>
      <c r="J28" s="68"/>
      <c r="K28" s="68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spans="1:26" ht="15.75" customHeight="1" x14ac:dyDescent="0.25">
      <c r="A29" s="63"/>
      <c r="B29" s="99">
        <f>+Presupuesto!A11</f>
        <v>2</v>
      </c>
      <c r="C29" s="692" t="str">
        <f>+Presupuesto!B11</f>
        <v>MOVIMIENTOS DE SUELO</v>
      </c>
      <c r="D29" s="623"/>
      <c r="E29" s="430"/>
      <c r="F29" s="101"/>
      <c r="G29" s="101"/>
      <c r="H29" s="101"/>
      <c r="I29" s="101"/>
      <c r="J29" s="102"/>
      <c r="K29" s="100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spans="1:26" ht="15.75" customHeight="1" x14ac:dyDescent="0.2">
      <c r="A30" s="63"/>
      <c r="B30" s="94" t="str">
        <f>+Presupuesto!A12</f>
        <v>2.1</v>
      </c>
      <c r="C30" s="690" t="str">
        <f>+Presupuesto!B12</f>
        <v>Nivelacion, relleno y compactado del terreno</v>
      </c>
      <c r="D30" s="623"/>
      <c r="E30" s="408"/>
      <c r="F30" s="96"/>
      <c r="G30" s="68"/>
      <c r="H30" s="68"/>
      <c r="I30" s="97" t="str">
        <f>+Presupuesto!C12</f>
        <v>m3</v>
      </c>
      <c r="J30" s="68"/>
      <c r="K30" s="67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spans="1:26" ht="15.75" customHeight="1" x14ac:dyDescent="0.2">
      <c r="A31" s="63"/>
      <c r="B31" s="94"/>
      <c r="C31" s="690"/>
      <c r="D31" s="623"/>
      <c r="E31" s="408"/>
      <c r="F31" s="96"/>
      <c r="G31" s="68"/>
      <c r="H31" s="68"/>
      <c r="I31" s="97"/>
      <c r="J31" s="68">
        <f>PRODUCT(E31:H31)</f>
        <v>0</v>
      </c>
      <c r="K31" s="67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spans="1:26" ht="15.75" customHeight="1" x14ac:dyDescent="0.2">
      <c r="A32" s="63"/>
      <c r="B32" s="94"/>
      <c r="C32" s="690"/>
      <c r="D32" s="623"/>
      <c r="E32" s="408"/>
      <c r="F32" s="96"/>
      <c r="G32" s="68"/>
      <c r="H32" s="68"/>
      <c r="I32" s="97"/>
      <c r="J32" s="68">
        <f>PRODUCT(E32:H32)</f>
        <v>0</v>
      </c>
      <c r="K32" s="67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spans="1:26" ht="15.75" customHeight="1" x14ac:dyDescent="0.2">
      <c r="A33" s="63"/>
      <c r="B33" s="94"/>
      <c r="C33" s="690"/>
      <c r="D33" s="623"/>
      <c r="E33" s="282">
        <v>62.57</v>
      </c>
      <c r="F33" s="96"/>
      <c r="G33" s="68"/>
      <c r="H33" s="68"/>
      <c r="I33" s="97"/>
      <c r="J33" s="68">
        <f>PRODUCT(E33:H33)</f>
        <v>62.57</v>
      </c>
      <c r="K33" s="68">
        <f>SUM(J31:J33)</f>
        <v>62.57</v>
      </c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spans="1:26" ht="2.25" customHeight="1" x14ac:dyDescent="0.2">
      <c r="A34" s="63"/>
      <c r="B34" s="94"/>
      <c r="C34" s="690"/>
      <c r="D34" s="623"/>
      <c r="E34" s="408"/>
      <c r="F34" s="96"/>
      <c r="G34" s="68"/>
      <c r="H34" s="68"/>
      <c r="I34" s="97"/>
      <c r="J34" s="68"/>
      <c r="K34" s="67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spans="1:26" ht="15.75" customHeight="1" x14ac:dyDescent="0.2">
      <c r="A35" s="63"/>
      <c r="B35" s="103" t="str">
        <f>+Presupuesto!A13</f>
        <v>2.2</v>
      </c>
      <c r="C35" s="690" t="str">
        <f>+Presupuesto!B13</f>
        <v>Excavacion para bases y cimientos</v>
      </c>
      <c r="D35" s="623"/>
      <c r="E35" s="408"/>
      <c r="F35" s="68"/>
      <c r="G35" s="68"/>
      <c r="H35" s="68"/>
      <c r="I35" s="97" t="str">
        <f>+Presupuesto!C13</f>
        <v>m3</v>
      </c>
      <c r="J35" s="68"/>
      <c r="K35" s="67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spans="1:26" ht="15.75" customHeight="1" x14ac:dyDescent="0.2">
      <c r="A36" s="63"/>
      <c r="B36" s="97"/>
      <c r="C36" s="691"/>
      <c r="D36" s="623"/>
      <c r="E36" s="408"/>
      <c r="F36" s="68"/>
      <c r="G36" s="68"/>
      <c r="H36" s="68"/>
      <c r="I36" s="97"/>
      <c r="J36" s="68">
        <f>PRODUCT(E36:H36)</f>
        <v>0</v>
      </c>
      <c r="K36" s="104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spans="1:26" ht="15.75" customHeight="1" x14ac:dyDescent="0.25">
      <c r="A37" s="63"/>
      <c r="B37" s="98"/>
      <c r="C37" s="691"/>
      <c r="D37" s="623"/>
      <c r="E37" s="408"/>
      <c r="F37" s="68"/>
      <c r="G37" s="68"/>
      <c r="H37" s="68"/>
      <c r="I37" s="68"/>
      <c r="J37" s="68">
        <f>PRODUCT(E37:H37)</f>
        <v>0</v>
      </c>
      <c r="K37" s="67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spans="1:26" ht="15.75" customHeight="1" x14ac:dyDescent="0.25">
      <c r="A38" s="63"/>
      <c r="B38" s="98"/>
      <c r="C38" s="691"/>
      <c r="D38" s="623"/>
      <c r="E38" s="283">
        <v>21.6</v>
      </c>
      <c r="F38" s="68"/>
      <c r="G38" s="68"/>
      <c r="H38" s="68"/>
      <c r="I38" s="68"/>
      <c r="J38" s="68">
        <f>PRODUCT(E38:H38)</f>
        <v>21.6</v>
      </c>
      <c r="K38" s="68">
        <f>SUM(J36:J38)</f>
        <v>21.6</v>
      </c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spans="1:26" ht="2.25" customHeight="1" x14ac:dyDescent="0.25">
      <c r="A39" s="63"/>
      <c r="B39" s="98"/>
      <c r="C39" s="691"/>
      <c r="D39" s="623"/>
      <c r="E39" s="408"/>
      <c r="F39" s="68"/>
      <c r="G39" s="68"/>
      <c r="H39" s="68"/>
      <c r="I39" s="68"/>
      <c r="J39" s="68"/>
      <c r="K39" s="68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spans="1:26" ht="15.75" customHeight="1" x14ac:dyDescent="0.2">
      <c r="A40" s="63"/>
      <c r="B40" s="103" t="str">
        <f>+Presupuesto!A14</f>
        <v>2.3</v>
      </c>
      <c r="C40" s="690" t="str">
        <f>+Presupuesto!B14</f>
        <v>Excavacion para vigas de fundacion y encadeandos inferiores</v>
      </c>
      <c r="D40" s="623"/>
      <c r="E40" s="408"/>
      <c r="F40" s="68"/>
      <c r="G40" s="68"/>
      <c r="H40" s="68"/>
      <c r="I40" s="97" t="str">
        <f>+Presupuesto!C14</f>
        <v>m3</v>
      </c>
      <c r="J40" s="68"/>
      <c r="K40" s="67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spans="1:26" ht="15.75" customHeight="1" x14ac:dyDescent="0.2">
      <c r="A41" s="63"/>
      <c r="B41" s="97"/>
      <c r="C41" s="691"/>
      <c r="D41" s="623"/>
      <c r="E41" s="408"/>
      <c r="F41" s="68"/>
      <c r="G41" s="68"/>
      <c r="H41" s="68"/>
      <c r="I41" s="97"/>
      <c r="J41" s="68">
        <f>PRODUCT(E41:H41)</f>
        <v>0</v>
      </c>
      <c r="K41" s="104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spans="1:26" ht="15.75" customHeight="1" x14ac:dyDescent="0.25">
      <c r="A42" s="63"/>
      <c r="B42" s="98"/>
      <c r="C42" s="691"/>
      <c r="D42" s="623"/>
      <c r="E42" s="408"/>
      <c r="F42" s="68"/>
      <c r="G42" s="68"/>
      <c r="H42" s="68"/>
      <c r="I42" s="68"/>
      <c r="J42" s="68">
        <f>PRODUCT(E42:H42)</f>
        <v>0</v>
      </c>
      <c r="K42" s="67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spans="1:26" ht="15.75" customHeight="1" x14ac:dyDescent="0.25">
      <c r="A43" s="63"/>
      <c r="B43" s="98"/>
      <c r="C43" s="691"/>
      <c r="D43" s="623"/>
      <c r="E43" s="282">
        <v>8.2100000000000009</v>
      </c>
      <c r="F43" s="68"/>
      <c r="G43" s="68"/>
      <c r="H43" s="68"/>
      <c r="I43" s="68"/>
      <c r="J43" s="68">
        <f>PRODUCT(E43:H43)</f>
        <v>8.2100000000000009</v>
      </c>
      <c r="K43" s="68">
        <f>SUM(J41:J43)</f>
        <v>8.2100000000000009</v>
      </c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spans="1:26" ht="2.25" customHeight="1" x14ac:dyDescent="0.25">
      <c r="A44" s="63"/>
      <c r="B44" s="98"/>
      <c r="C44" s="691"/>
      <c r="D44" s="623"/>
      <c r="E44" s="408"/>
      <c r="F44" s="68"/>
      <c r="G44" s="68"/>
      <c r="H44" s="68"/>
      <c r="I44" s="68"/>
      <c r="J44" s="68"/>
      <c r="K44" s="68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spans="1:26" ht="15.75" customHeight="1" x14ac:dyDescent="0.25">
      <c r="A45" s="63"/>
      <c r="B45" s="105">
        <f>+Presupuesto!A16</f>
        <v>3</v>
      </c>
      <c r="C45" s="693" t="str">
        <f>+Presupuesto!B16</f>
        <v>HORMIGON ARMADO</v>
      </c>
      <c r="D45" s="623"/>
      <c r="E45" s="431"/>
      <c r="F45" s="107"/>
      <c r="G45" s="107"/>
      <c r="H45" s="107"/>
      <c r="I45" s="107"/>
      <c r="J45" s="107"/>
      <c r="K45" s="106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spans="1:26" ht="15.75" customHeight="1" x14ac:dyDescent="0.2">
      <c r="A46" s="63"/>
      <c r="B46" s="94" t="str">
        <f>+Presupuesto!A17</f>
        <v>3.1</v>
      </c>
      <c r="C46" s="690" t="str">
        <f>+Presupuesto!B17</f>
        <v>Hormigon pobre bajo fundaciones</v>
      </c>
      <c r="D46" s="623"/>
      <c r="E46" s="408"/>
      <c r="F46" s="96"/>
      <c r="G46" s="68"/>
      <c r="H46" s="68"/>
      <c r="I46" s="97" t="str">
        <f>+Presupuesto!C17</f>
        <v>m3</v>
      </c>
      <c r="J46" s="68"/>
      <c r="K46" s="67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spans="1:26" ht="15.75" customHeight="1" x14ac:dyDescent="0.2">
      <c r="A47" s="63"/>
      <c r="B47" s="94"/>
      <c r="C47" s="690"/>
      <c r="D47" s="623"/>
      <c r="E47" s="408"/>
      <c r="F47" s="96"/>
      <c r="G47" s="68"/>
      <c r="H47" s="68"/>
      <c r="I47" s="97"/>
      <c r="J47" s="68">
        <f>PRODUCT(E47:H47)</f>
        <v>0</v>
      </c>
      <c r="K47" s="67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spans="1:26" ht="15.75" customHeight="1" x14ac:dyDescent="0.2">
      <c r="A48" s="63"/>
      <c r="B48" s="94"/>
      <c r="C48" s="690"/>
      <c r="D48" s="623"/>
      <c r="E48" s="408"/>
      <c r="F48" s="96"/>
      <c r="G48" s="68"/>
      <c r="H48" s="68"/>
      <c r="I48" s="97"/>
      <c r="J48" s="68">
        <f>PRODUCT(E48:H48)</f>
        <v>0</v>
      </c>
      <c r="K48" s="67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spans="1:26" ht="15.75" customHeight="1" x14ac:dyDescent="0.2">
      <c r="A49" s="63"/>
      <c r="B49" s="94"/>
      <c r="C49" s="690"/>
      <c r="D49" s="623"/>
      <c r="E49" s="283">
        <v>0.95</v>
      </c>
      <c r="F49" s="96"/>
      <c r="G49" s="68"/>
      <c r="H49" s="68"/>
      <c r="I49" s="97"/>
      <c r="J49" s="68">
        <f>PRODUCT(E49:H49)</f>
        <v>0.95</v>
      </c>
      <c r="K49" s="68">
        <f>SUM(J47:J49)</f>
        <v>0.95</v>
      </c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spans="1:26" ht="2.25" customHeight="1" x14ac:dyDescent="0.2">
      <c r="A50" s="63"/>
      <c r="B50" s="94"/>
      <c r="C50" s="690"/>
      <c r="D50" s="623"/>
      <c r="E50" s="408"/>
      <c r="F50" s="96"/>
      <c r="G50" s="68"/>
      <c r="H50" s="68"/>
      <c r="I50" s="97"/>
      <c r="J50" s="68"/>
      <c r="K50" s="67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 spans="1:26" ht="15.75" customHeight="1" x14ac:dyDescent="0.2">
      <c r="A51" s="63"/>
      <c r="B51" s="103" t="str">
        <f>+Presupuesto!A18</f>
        <v>3.2</v>
      </c>
      <c r="C51" s="690" t="str">
        <f>+Presupuesto!B18</f>
        <v>Hormigon armado para bases</v>
      </c>
      <c r="D51" s="623"/>
      <c r="E51" s="408"/>
      <c r="F51" s="68"/>
      <c r="G51" s="68"/>
      <c r="H51" s="68"/>
      <c r="I51" s="97" t="str">
        <f>+Presupuesto!C18</f>
        <v>m3</v>
      </c>
      <c r="J51" s="68"/>
      <c r="K51" s="67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spans="1:26" ht="15.75" customHeight="1" x14ac:dyDescent="0.2">
      <c r="A52" s="63"/>
      <c r="B52" s="97"/>
      <c r="C52" s="691"/>
      <c r="D52" s="623"/>
      <c r="E52" s="408"/>
      <c r="F52" s="68"/>
      <c r="G52" s="68"/>
      <c r="H52" s="68"/>
      <c r="I52" s="97"/>
      <c r="J52" s="68">
        <f>PRODUCT(E52:H52)</f>
        <v>0</v>
      </c>
      <c r="K52" s="104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 spans="1:26" ht="15.75" customHeight="1" x14ac:dyDescent="0.25">
      <c r="A53" s="63"/>
      <c r="B53" s="98"/>
      <c r="C53" s="691"/>
      <c r="D53" s="623"/>
      <c r="E53" s="408"/>
      <c r="F53" s="68"/>
      <c r="G53" s="68"/>
      <c r="H53" s="68"/>
      <c r="I53" s="68"/>
      <c r="J53" s="68">
        <f>PRODUCT(E53:H53)</f>
        <v>0</v>
      </c>
      <c r="K53" s="67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spans="1:26" ht="15.75" customHeight="1" x14ac:dyDescent="0.25">
      <c r="A54" s="63"/>
      <c r="B54" s="98"/>
      <c r="C54" s="691"/>
      <c r="D54" s="623"/>
      <c r="E54" s="282">
        <v>8.93</v>
      </c>
      <c r="F54" s="68"/>
      <c r="G54" s="68"/>
      <c r="H54" s="68"/>
      <c r="I54" s="68"/>
      <c r="J54" s="68">
        <f>PRODUCT(E54:H54)</f>
        <v>8.93</v>
      </c>
      <c r="K54" s="68">
        <f>SUM(J52:J54)</f>
        <v>8.93</v>
      </c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spans="1:26" ht="2.25" customHeight="1" x14ac:dyDescent="0.25">
      <c r="A55" s="63"/>
      <c r="B55" s="98"/>
      <c r="C55" s="97"/>
      <c r="D55" s="97"/>
      <c r="E55" s="408"/>
      <c r="F55" s="68"/>
      <c r="G55" s="68"/>
      <c r="H55" s="68"/>
      <c r="I55" s="68"/>
      <c r="J55" s="68"/>
      <c r="K55" s="68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spans="1:26" ht="15.75" customHeight="1" x14ac:dyDescent="0.2">
      <c r="A56" s="63"/>
      <c r="B56" s="94" t="str">
        <f>+Presupuesto!A19</f>
        <v>3.3</v>
      </c>
      <c r="C56" s="690" t="str">
        <f>+Presupuesto!B19</f>
        <v>Hormigon armado para vigas de fundacion</v>
      </c>
      <c r="D56" s="623"/>
      <c r="E56" s="408"/>
      <c r="F56" s="96"/>
      <c r="G56" s="68"/>
      <c r="H56" s="68"/>
      <c r="I56" s="97" t="str">
        <f>+Presupuesto!C19</f>
        <v>m3</v>
      </c>
      <c r="J56" s="68"/>
      <c r="K56" s="67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spans="1:26" ht="15.75" customHeight="1" x14ac:dyDescent="0.2">
      <c r="A57" s="63"/>
      <c r="B57" s="94"/>
      <c r="C57" s="690"/>
      <c r="D57" s="623"/>
      <c r="E57" s="408"/>
      <c r="F57" s="96"/>
      <c r="G57" s="68"/>
      <c r="H57" s="68"/>
      <c r="I57" s="97"/>
      <c r="J57" s="68">
        <f>PRODUCT(E57:H57)</f>
        <v>0</v>
      </c>
      <c r="K57" s="67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spans="1:26" ht="15.75" customHeight="1" x14ac:dyDescent="0.2">
      <c r="A58" s="63"/>
      <c r="B58" s="94"/>
      <c r="C58" s="690"/>
      <c r="D58" s="623"/>
      <c r="E58" s="408"/>
      <c r="F58" s="96"/>
      <c r="G58" s="68"/>
      <c r="H58" s="68"/>
      <c r="I58" s="97"/>
      <c r="J58" s="68">
        <f>PRODUCT(E58:H58)</f>
        <v>0</v>
      </c>
      <c r="K58" s="67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spans="1:26" ht="15.75" customHeight="1" x14ac:dyDescent="0.2">
      <c r="A59" s="63"/>
      <c r="B59" s="94"/>
      <c r="C59" s="690"/>
      <c r="D59" s="623"/>
      <c r="E59" s="282">
        <v>6.84</v>
      </c>
      <c r="F59" s="96"/>
      <c r="G59" s="68"/>
      <c r="H59" s="68"/>
      <c r="I59" s="97"/>
      <c r="J59" s="68">
        <f>PRODUCT(E59:H59)</f>
        <v>6.84</v>
      </c>
      <c r="K59" s="68">
        <f>SUM(J57:J59)</f>
        <v>6.84</v>
      </c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spans="1:26" ht="2.25" customHeight="1" x14ac:dyDescent="0.2">
      <c r="A60" s="63"/>
      <c r="B60" s="94"/>
      <c r="C60" s="690"/>
      <c r="D60" s="623"/>
      <c r="E60" s="408"/>
      <c r="F60" s="96"/>
      <c r="G60" s="68"/>
      <c r="H60" s="68"/>
      <c r="I60" s="97"/>
      <c r="J60" s="68"/>
      <c r="K60" s="67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spans="1:26" ht="15.75" customHeight="1" x14ac:dyDescent="0.2">
      <c r="A61" s="63"/>
      <c r="B61" s="103" t="str">
        <f>+Presupuesto!A20</f>
        <v>3.4</v>
      </c>
      <c r="C61" s="690" t="str">
        <f>+Presupuesto!B20</f>
        <v>Hormigon armado para columnas resistentes</v>
      </c>
      <c r="D61" s="623"/>
      <c r="E61" s="408"/>
      <c r="F61" s="68"/>
      <c r="G61" s="68"/>
      <c r="H61" s="68"/>
      <c r="I61" s="97" t="str">
        <f>+Presupuesto!C20</f>
        <v>m3</v>
      </c>
      <c r="J61" s="68"/>
      <c r="K61" s="67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spans="1:26" ht="15.75" customHeight="1" x14ac:dyDescent="0.2">
      <c r="A62" s="63"/>
      <c r="B62" s="97"/>
      <c r="C62" s="691"/>
      <c r="D62" s="623"/>
      <c r="E62" s="408"/>
      <c r="F62" s="68"/>
      <c r="G62" s="68"/>
      <c r="H62" s="68"/>
      <c r="I62" s="97"/>
      <c r="J62" s="68">
        <f>PRODUCT(E62:H62)</f>
        <v>0</v>
      </c>
      <c r="K62" s="104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spans="1:26" ht="15.75" customHeight="1" x14ac:dyDescent="0.25">
      <c r="A63" s="63"/>
      <c r="B63" s="98"/>
      <c r="C63" s="691"/>
      <c r="D63" s="623"/>
      <c r="E63" s="408"/>
      <c r="F63" s="68"/>
      <c r="G63" s="68"/>
      <c r="H63" s="68"/>
      <c r="I63" s="68"/>
      <c r="J63" s="68">
        <f>PRODUCT(E63:H63)</f>
        <v>0</v>
      </c>
      <c r="K63" s="67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spans="1:26" ht="15.75" customHeight="1" x14ac:dyDescent="0.25">
      <c r="A64" s="63"/>
      <c r="B64" s="98"/>
      <c r="C64" s="691"/>
      <c r="D64" s="623"/>
      <c r="E64" s="282">
        <f>3.78*1.1</f>
        <v>4.1580000000000004</v>
      </c>
      <c r="F64" s="68"/>
      <c r="G64" s="68"/>
      <c r="H64" s="68"/>
      <c r="I64" s="68"/>
      <c r="J64" s="68">
        <f>PRODUCT(E64:H64)</f>
        <v>4.1580000000000004</v>
      </c>
      <c r="K64" s="68">
        <f>SUM(J62:J64)</f>
        <v>4.1580000000000004</v>
      </c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spans="1:26" ht="2.25" customHeight="1" x14ac:dyDescent="0.25">
      <c r="A65" s="63"/>
      <c r="B65" s="98"/>
      <c r="C65" s="691"/>
      <c r="D65" s="623"/>
      <c r="E65" s="408"/>
      <c r="F65" s="68"/>
      <c r="G65" s="68"/>
      <c r="H65" s="68"/>
      <c r="I65" s="68"/>
      <c r="J65" s="68"/>
      <c r="K65" s="68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spans="1:26" ht="15.75" customHeight="1" x14ac:dyDescent="0.2">
      <c r="A66" s="63"/>
      <c r="B66" s="94" t="str">
        <f>+Presupuesto!A21</f>
        <v>3.5</v>
      </c>
      <c r="C66" s="690" t="str">
        <f>+Presupuesto!B21</f>
        <v>Hormigon armado para encadenados horizontales y verticales</v>
      </c>
      <c r="D66" s="623"/>
      <c r="E66" s="408"/>
      <c r="F66" s="96"/>
      <c r="G66" s="68"/>
      <c r="H66" s="68"/>
      <c r="I66" s="97" t="str">
        <f>+Presupuesto!C21</f>
        <v>m3</v>
      </c>
      <c r="J66" s="68"/>
      <c r="K66" s="67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spans="1:26" ht="15.75" customHeight="1" x14ac:dyDescent="0.2">
      <c r="A67" s="63"/>
      <c r="B67" s="94"/>
      <c r="C67" s="690"/>
      <c r="D67" s="623"/>
      <c r="E67" s="408"/>
      <c r="F67" s="96"/>
      <c r="G67" s="68"/>
      <c r="H67" s="68"/>
      <c r="I67" s="97"/>
      <c r="J67" s="68">
        <f>PRODUCT(E67:H67)</f>
        <v>0</v>
      </c>
      <c r="K67" s="67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spans="1:26" ht="15.75" customHeight="1" x14ac:dyDescent="0.2">
      <c r="A68" s="63"/>
      <c r="B68" s="94"/>
      <c r="C68" s="690"/>
      <c r="D68" s="623"/>
      <c r="E68" s="408"/>
      <c r="F68" s="96"/>
      <c r="G68" s="68"/>
      <c r="H68" s="68"/>
      <c r="I68" s="97"/>
      <c r="J68" s="68">
        <f>PRODUCT(E68:H68)</f>
        <v>0</v>
      </c>
      <c r="K68" s="67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spans="1:26" ht="15.75" customHeight="1" x14ac:dyDescent="0.2">
      <c r="A69" s="63"/>
      <c r="B69" s="94"/>
      <c r="C69" s="690"/>
      <c r="D69" s="623"/>
      <c r="E69" s="282">
        <v>1.17</v>
      </c>
      <c r="F69" s="96"/>
      <c r="G69" s="68"/>
      <c r="H69" s="68"/>
      <c r="I69" s="97"/>
      <c r="J69" s="68">
        <f>PRODUCT(E69:H69)</f>
        <v>1.17</v>
      </c>
      <c r="K69" s="68">
        <f>SUM(J67:J69)</f>
        <v>1.17</v>
      </c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spans="1:26" ht="2.25" customHeight="1" x14ac:dyDescent="0.2">
      <c r="A70" s="63"/>
      <c r="B70" s="94"/>
      <c r="C70" s="690"/>
      <c r="D70" s="623"/>
      <c r="E70" s="408"/>
      <c r="F70" s="96"/>
      <c r="G70" s="68"/>
      <c r="H70" s="68"/>
      <c r="I70" s="97"/>
      <c r="J70" s="68"/>
      <c r="K70" s="67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spans="1:26" ht="15.75" customHeight="1" x14ac:dyDescent="0.2">
      <c r="A71" s="63"/>
      <c r="B71" s="103" t="str">
        <f>+Presupuesto!A22</f>
        <v>3.6</v>
      </c>
      <c r="C71" s="690" t="str">
        <f>+Presupuesto!B22</f>
        <v>Hormigon armado para vigas resistentes</v>
      </c>
      <c r="D71" s="623"/>
      <c r="E71" s="408"/>
      <c r="F71" s="68"/>
      <c r="G71" s="68"/>
      <c r="H71" s="68"/>
      <c r="I71" s="97" t="str">
        <f>+Presupuesto!C22</f>
        <v>m3</v>
      </c>
      <c r="J71" s="68"/>
      <c r="K71" s="67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spans="1:26" ht="15.75" customHeight="1" x14ac:dyDescent="0.2">
      <c r="A72" s="63"/>
      <c r="B72" s="97"/>
      <c r="C72" s="691"/>
      <c r="D72" s="623"/>
      <c r="E72" s="408"/>
      <c r="F72" s="68"/>
      <c r="G72" s="68"/>
      <c r="H72" s="68"/>
      <c r="I72" s="97"/>
      <c r="J72" s="68">
        <f>PRODUCT(E72:H72)</f>
        <v>0</v>
      </c>
      <c r="K72" s="104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spans="1:26" ht="15.75" customHeight="1" x14ac:dyDescent="0.25">
      <c r="A73" s="63"/>
      <c r="B73" s="98"/>
      <c r="C73" s="691"/>
      <c r="D73" s="623"/>
      <c r="E73" s="408"/>
      <c r="F73" s="68"/>
      <c r="G73" s="68"/>
      <c r="H73" s="68"/>
      <c r="I73" s="68"/>
      <c r="J73" s="68">
        <f>PRODUCT(E73:H73)</f>
        <v>0</v>
      </c>
      <c r="K73" s="67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spans="1:26" ht="15.75" customHeight="1" x14ac:dyDescent="0.25">
      <c r="A74" s="63"/>
      <c r="B74" s="98"/>
      <c r="C74" s="691"/>
      <c r="D74" s="623"/>
      <c r="E74" s="282">
        <v>10.64</v>
      </c>
      <c r="F74" s="68"/>
      <c r="G74" s="68"/>
      <c r="H74" s="68"/>
      <c r="I74" s="68"/>
      <c r="J74" s="68">
        <f>PRODUCT(E74:H74)</f>
        <v>10.64</v>
      </c>
      <c r="K74" s="68">
        <f>SUM(J72:J74)</f>
        <v>10.64</v>
      </c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spans="1:26" ht="2.25" customHeight="1" x14ac:dyDescent="0.25">
      <c r="A75" s="63"/>
      <c r="B75" s="98"/>
      <c r="C75" s="691"/>
      <c r="D75" s="623"/>
      <c r="E75" s="408"/>
      <c r="F75" s="68"/>
      <c r="G75" s="68"/>
      <c r="H75" s="68"/>
      <c r="I75" s="68"/>
      <c r="J75" s="68"/>
      <c r="K75" s="68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spans="1:26" ht="15.75" customHeight="1" x14ac:dyDescent="0.2">
      <c r="A76" s="63"/>
      <c r="B76" s="94" t="str">
        <f>+Presupuesto!A23</f>
        <v>3.7</v>
      </c>
      <c r="C76" s="690" t="str">
        <f>+Presupuesto!B23</f>
        <v>Hormigon armado para losa maciza</v>
      </c>
      <c r="D76" s="623"/>
      <c r="E76" s="408"/>
      <c r="F76" s="96"/>
      <c r="G76" s="68"/>
      <c r="H76" s="68"/>
      <c r="I76" s="97" t="str">
        <f>+Presupuesto!C23</f>
        <v>m3</v>
      </c>
      <c r="J76" s="68"/>
      <c r="K76" s="67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spans="1:26" ht="15.75" customHeight="1" x14ac:dyDescent="0.2">
      <c r="A77" s="63"/>
      <c r="B77" s="94"/>
      <c r="C77" s="690"/>
      <c r="D77" s="623"/>
      <c r="E77" s="408"/>
      <c r="F77" s="96"/>
      <c r="G77" s="68"/>
      <c r="H77" s="68"/>
      <c r="I77" s="97"/>
      <c r="J77" s="68">
        <f>PRODUCT(E77:H77)</f>
        <v>0</v>
      </c>
      <c r="K77" s="67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spans="1:26" ht="15.75" customHeight="1" x14ac:dyDescent="0.2">
      <c r="A78" s="63"/>
      <c r="B78" s="94"/>
      <c r="C78" s="690"/>
      <c r="D78" s="623"/>
      <c r="E78" s="408"/>
      <c r="F78" s="96"/>
      <c r="G78" s="68"/>
      <c r="H78" s="68"/>
      <c r="I78" s="97"/>
      <c r="J78" s="68">
        <f>PRODUCT(E78:H78)</f>
        <v>0</v>
      </c>
      <c r="K78" s="67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spans="1:26" ht="15.75" customHeight="1" x14ac:dyDescent="0.2">
      <c r="A79" s="63"/>
      <c r="B79" s="94"/>
      <c r="C79" s="690"/>
      <c r="D79" s="623"/>
      <c r="E79" s="282">
        <v>0.24</v>
      </c>
      <c r="F79" s="96"/>
      <c r="G79" s="68"/>
      <c r="H79" s="68"/>
      <c r="I79" s="97"/>
      <c r="J79" s="68">
        <f>PRODUCT(E79:H79)</f>
        <v>0.24</v>
      </c>
      <c r="K79" s="68">
        <f>SUM(J77:J79)</f>
        <v>0.24</v>
      </c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spans="1:26" ht="2.25" customHeight="1" x14ac:dyDescent="0.2">
      <c r="A80" s="63"/>
      <c r="B80" s="94"/>
      <c r="C80" s="690"/>
      <c r="D80" s="623"/>
      <c r="E80" s="408"/>
      <c r="F80" s="96"/>
      <c r="G80" s="68"/>
      <c r="H80" s="68"/>
      <c r="I80" s="97"/>
      <c r="J80" s="68"/>
      <c r="K80" s="67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spans="1:26" ht="15.75" customHeight="1" x14ac:dyDescent="0.2">
      <c r="A81" s="63"/>
      <c r="B81" s="103" t="str">
        <f>+Presupuesto!A24</f>
        <v>3.8</v>
      </c>
      <c r="C81" s="690" t="str">
        <f>+Presupuesto!B24</f>
        <v>Hormigon armado para losa alivianada c/lad.12,5cm viguetas A1</v>
      </c>
      <c r="D81" s="623"/>
      <c r="E81" s="408"/>
      <c r="F81" s="68"/>
      <c r="G81" s="68"/>
      <c r="H81" s="68"/>
      <c r="I81" s="97" t="str">
        <f>+Presupuesto!C24</f>
        <v>m2</v>
      </c>
      <c r="J81" s="68"/>
      <c r="K81" s="67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spans="1:26" ht="15.75" customHeight="1" x14ac:dyDescent="0.2">
      <c r="A82" s="63"/>
      <c r="B82" s="97"/>
      <c r="C82" s="691"/>
      <c r="D82" s="623"/>
      <c r="E82" s="408"/>
      <c r="F82" s="68"/>
      <c r="G82" s="68"/>
      <c r="H82" s="68"/>
      <c r="I82" s="97"/>
      <c r="J82" s="68">
        <f>PRODUCT(E82:H82)</f>
        <v>0</v>
      </c>
      <c r="K82" s="104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spans="1:26" ht="15.75" customHeight="1" x14ac:dyDescent="0.25">
      <c r="A83" s="63"/>
      <c r="B83" s="98"/>
      <c r="C83" s="691"/>
      <c r="D83" s="623"/>
      <c r="E83" s="408"/>
      <c r="F83" s="68"/>
      <c r="G83" s="68"/>
      <c r="H83" s="68"/>
      <c r="I83" s="68"/>
      <c r="J83" s="68">
        <f>PRODUCT(E83:H83)</f>
        <v>0</v>
      </c>
      <c r="K83" s="67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spans="1:26" ht="15.75" customHeight="1" x14ac:dyDescent="0.25">
      <c r="A84" s="63"/>
      <c r="B84" s="98"/>
      <c r="C84" s="691"/>
      <c r="D84" s="623"/>
      <c r="E84" s="282">
        <v>87.08</v>
      </c>
      <c r="F84" s="68"/>
      <c r="G84" s="68"/>
      <c r="H84" s="68"/>
      <c r="I84" s="68"/>
      <c r="J84" s="68">
        <f>PRODUCT(E84:H84)</f>
        <v>87.08</v>
      </c>
      <c r="K84" s="68">
        <f>SUM(J82:J84)</f>
        <v>87.08</v>
      </c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spans="1:26" ht="2.25" customHeight="1" x14ac:dyDescent="0.25">
      <c r="A85" s="63"/>
      <c r="B85" s="98"/>
      <c r="C85" s="691"/>
      <c r="D85" s="623"/>
      <c r="E85" s="408"/>
      <c r="F85" s="68"/>
      <c r="G85" s="68"/>
      <c r="H85" s="68"/>
      <c r="I85" s="68"/>
      <c r="J85" s="68"/>
      <c r="K85" s="68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spans="1:26" ht="15.75" customHeight="1" x14ac:dyDescent="0.2">
      <c r="A86" s="63"/>
      <c r="B86" s="103" t="str">
        <f>+Presupuesto!A25</f>
        <v>3.9</v>
      </c>
      <c r="C86" s="690" t="str">
        <f>+Presupuesto!B25</f>
        <v>Hormigon armado para escaleras</v>
      </c>
      <c r="D86" s="623"/>
      <c r="E86" s="408"/>
      <c r="F86" s="68"/>
      <c r="G86" s="68"/>
      <c r="H86" s="68"/>
      <c r="I86" s="97" t="str">
        <f>+Presupuesto!C25</f>
        <v>m3</v>
      </c>
      <c r="J86" s="68"/>
      <c r="K86" s="67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spans="1:26" ht="15.75" customHeight="1" x14ac:dyDescent="0.2">
      <c r="A87" s="63"/>
      <c r="B87" s="97"/>
      <c r="C87" s="691"/>
      <c r="D87" s="623"/>
      <c r="E87" s="408"/>
      <c r="F87" s="68"/>
      <c r="G87" s="68"/>
      <c r="H87" s="68"/>
      <c r="I87" s="97"/>
      <c r="J87" s="68">
        <f>PRODUCT(E87:H87)</f>
        <v>0</v>
      </c>
      <c r="K87" s="104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spans="1:26" ht="15.75" customHeight="1" x14ac:dyDescent="0.25">
      <c r="A88" s="63"/>
      <c r="B88" s="98"/>
      <c r="C88" s="691"/>
      <c r="D88" s="623"/>
      <c r="E88" s="408"/>
      <c r="F88" s="68"/>
      <c r="G88" s="68"/>
      <c r="H88" s="68"/>
      <c r="I88" s="68"/>
      <c r="J88" s="68">
        <f>PRODUCT(E88:H88)</f>
        <v>0</v>
      </c>
      <c r="K88" s="67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spans="1:26" ht="15.75" customHeight="1" x14ac:dyDescent="0.25">
      <c r="A89" s="63"/>
      <c r="B89" s="98"/>
      <c r="C89" s="691"/>
      <c r="D89" s="623"/>
      <c r="E89" s="282">
        <v>1.87</v>
      </c>
      <c r="F89" s="68"/>
      <c r="G89" s="68"/>
      <c r="H89" s="68"/>
      <c r="I89" s="68"/>
      <c r="J89" s="68">
        <f>PRODUCT(E89:H89)</f>
        <v>1.87</v>
      </c>
      <c r="K89" s="68">
        <f>SUM(J87:J89)</f>
        <v>1.87</v>
      </c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spans="1:26" ht="2.25" customHeight="1" x14ac:dyDescent="0.25">
      <c r="A90" s="63"/>
      <c r="B90" s="98"/>
      <c r="C90" s="691"/>
      <c r="D90" s="623"/>
      <c r="E90" s="408" t="s">
        <v>461</v>
      </c>
      <c r="F90" s="68"/>
      <c r="G90" s="68"/>
      <c r="H90" s="68"/>
      <c r="I90" s="68"/>
      <c r="J90" s="68"/>
      <c r="K90" s="68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spans="1:26" ht="15.75" customHeight="1" x14ac:dyDescent="0.25">
      <c r="A91" s="63"/>
      <c r="B91" s="108">
        <f>+Presupuesto!A27</f>
        <v>4</v>
      </c>
      <c r="C91" s="694" t="str">
        <f>+Presupuesto!B27</f>
        <v>MAMPOSTERIAS Y AISLACIONES</v>
      </c>
      <c r="D91" s="623"/>
      <c r="E91" s="432"/>
      <c r="F91" s="110"/>
      <c r="G91" s="110"/>
      <c r="H91" s="110"/>
      <c r="I91" s="110"/>
      <c r="J91" s="110"/>
      <c r="K91" s="109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spans="1:26" ht="15.75" customHeight="1" x14ac:dyDescent="0.2">
      <c r="A92" s="63"/>
      <c r="B92" s="94" t="str">
        <f>+Presupuesto!A28</f>
        <v>4.1</v>
      </c>
      <c r="C92" s="690" t="str">
        <f>+Presupuesto!B28</f>
        <v>Mamposteria de ladrillo ceramico hueco de 8x18x30</v>
      </c>
      <c r="D92" s="623"/>
      <c r="E92" s="408"/>
      <c r="F92" s="96"/>
      <c r="G92" s="68"/>
      <c r="H92" s="68"/>
      <c r="I92" s="97" t="str">
        <f>+Presupuesto!C28</f>
        <v>m2</v>
      </c>
      <c r="J92" s="68"/>
      <c r="K92" s="67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spans="1:26" ht="15.75" customHeight="1" x14ac:dyDescent="0.2">
      <c r="A93" s="63"/>
      <c r="B93" s="94"/>
      <c r="C93" s="690"/>
      <c r="D93" s="623"/>
      <c r="E93" s="408"/>
      <c r="F93" s="96"/>
      <c r="G93" s="68"/>
      <c r="H93" s="68"/>
      <c r="I93" s="97"/>
      <c r="J93" s="68">
        <f>PRODUCT(E93:H93)</f>
        <v>0</v>
      </c>
      <c r="K93" s="67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spans="1:26" ht="15.75" customHeight="1" x14ac:dyDescent="0.2">
      <c r="A94" s="63"/>
      <c r="B94" s="94"/>
      <c r="C94" s="690"/>
      <c r="D94" s="623"/>
      <c r="E94" s="408"/>
      <c r="F94" s="96"/>
      <c r="G94" s="68"/>
      <c r="H94" s="68"/>
      <c r="I94" s="97"/>
      <c r="J94" s="68">
        <f>PRODUCT(E94:H94)</f>
        <v>0</v>
      </c>
      <c r="K94" s="67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spans="1:26" ht="15.75" customHeight="1" x14ac:dyDescent="0.2">
      <c r="A95" s="63"/>
      <c r="B95" s="94"/>
      <c r="C95" s="690"/>
      <c r="D95" s="623"/>
      <c r="E95" s="282">
        <v>9.75</v>
      </c>
      <c r="F95" s="96"/>
      <c r="G95" s="68"/>
      <c r="H95" s="68"/>
      <c r="I95" s="97"/>
      <c r="J95" s="68">
        <f>PRODUCT(E95:H95)</f>
        <v>9.75</v>
      </c>
      <c r="K95" s="68">
        <f>SUM(J93:J95)</f>
        <v>9.75</v>
      </c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spans="1:26" ht="2.25" customHeight="1" x14ac:dyDescent="0.2">
      <c r="A96" s="63"/>
      <c r="B96" s="94"/>
      <c r="C96" s="690"/>
      <c r="D96" s="623"/>
      <c r="E96" s="408"/>
      <c r="F96" s="96"/>
      <c r="G96" s="68"/>
      <c r="H96" s="68"/>
      <c r="I96" s="97"/>
      <c r="J96" s="68"/>
      <c r="K96" s="67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spans="1:26" ht="15.75" customHeight="1" x14ac:dyDescent="0.2">
      <c r="A97" s="63"/>
      <c r="B97" s="103" t="str">
        <f>+Presupuesto!A29</f>
        <v>4.2</v>
      </c>
      <c r="C97" s="690" t="str">
        <f>+Presupuesto!B29</f>
        <v>Mamposteria de ladrillo ceramico hueco de 12x18x31</v>
      </c>
      <c r="D97" s="623"/>
      <c r="E97" s="408"/>
      <c r="F97" s="68"/>
      <c r="G97" s="68"/>
      <c r="H97" s="68"/>
      <c r="I97" s="97" t="str">
        <f>+Presupuesto!C29</f>
        <v>m2</v>
      </c>
      <c r="J97" s="68"/>
      <c r="K97" s="67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spans="1:26" ht="15.75" customHeight="1" x14ac:dyDescent="0.2">
      <c r="A98" s="63"/>
      <c r="B98" s="97"/>
      <c r="C98" s="691"/>
      <c r="D98" s="623"/>
      <c r="E98" s="408"/>
      <c r="F98" s="68"/>
      <c r="G98" s="68"/>
      <c r="H98" s="68"/>
      <c r="I98" s="97"/>
      <c r="J98" s="68">
        <f>PRODUCT(E98:H98)</f>
        <v>0</v>
      </c>
      <c r="K98" s="104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spans="1:26" ht="15.75" customHeight="1" x14ac:dyDescent="0.25">
      <c r="A99" s="63"/>
      <c r="B99" s="98"/>
      <c r="C99" s="691"/>
      <c r="D99" s="623"/>
      <c r="E99" s="408"/>
      <c r="F99" s="68"/>
      <c r="G99" s="68"/>
      <c r="H99" s="68"/>
      <c r="I99" s="68"/>
      <c r="J99" s="68">
        <f>PRODUCT(E99:H99)</f>
        <v>0</v>
      </c>
      <c r="K99" s="67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spans="1:26" ht="15.75" customHeight="1" x14ac:dyDescent="0.25">
      <c r="A100" s="63"/>
      <c r="B100" s="98"/>
      <c r="C100" s="691"/>
      <c r="D100" s="623"/>
      <c r="E100" s="282">
        <v>67.72</v>
      </c>
      <c r="F100" s="68"/>
      <c r="G100" s="68"/>
      <c r="H100" s="68"/>
      <c r="I100" s="68"/>
      <c r="J100" s="68">
        <f>PRODUCT(E100:H100)</f>
        <v>67.72</v>
      </c>
      <c r="K100" s="68">
        <f>SUM(J98:J100)</f>
        <v>67.72</v>
      </c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spans="1:26" ht="2.25" customHeight="1" x14ac:dyDescent="0.25">
      <c r="A101" s="63"/>
      <c r="B101" s="98"/>
      <c r="C101" s="691"/>
      <c r="D101" s="623"/>
      <c r="E101" s="408"/>
      <c r="F101" s="68"/>
      <c r="G101" s="68"/>
      <c r="H101" s="68"/>
      <c r="I101" s="68"/>
      <c r="J101" s="68"/>
      <c r="K101" s="68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spans="1:26" ht="15.75" customHeight="1" x14ac:dyDescent="0.2">
      <c r="A102" s="63"/>
      <c r="B102" s="94" t="str">
        <f>+Presupuesto!A30</f>
        <v>4.3</v>
      </c>
      <c r="C102" s="690" t="str">
        <f>+Presupuesto!B30</f>
        <v>Mamposteria de ladrillo ceramico hueco de 18x18x32</v>
      </c>
      <c r="D102" s="623"/>
      <c r="E102" s="408"/>
      <c r="F102" s="96"/>
      <c r="G102" s="68"/>
      <c r="H102" s="68"/>
      <c r="I102" s="97" t="str">
        <f>+Presupuesto!C30</f>
        <v>m2</v>
      </c>
      <c r="J102" s="68"/>
      <c r="K102" s="67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spans="1:26" ht="15.75" customHeight="1" x14ac:dyDescent="0.2">
      <c r="A103" s="63"/>
      <c r="B103" s="94"/>
      <c r="C103" s="690"/>
      <c r="D103" s="623"/>
      <c r="E103" s="408"/>
      <c r="F103" s="96"/>
      <c r="G103" s="68"/>
      <c r="H103" s="68"/>
      <c r="I103" s="97"/>
      <c r="J103" s="68">
        <f>PRODUCT(E103:H103)</f>
        <v>0</v>
      </c>
      <c r="K103" s="67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spans="1:26" ht="15.75" customHeight="1" x14ac:dyDescent="0.2">
      <c r="A104" s="63"/>
      <c r="B104" s="94"/>
      <c r="C104" s="690"/>
      <c r="D104" s="623"/>
      <c r="E104" s="408"/>
      <c r="F104" s="96"/>
      <c r="G104" s="68"/>
      <c r="H104" s="68"/>
      <c r="I104" s="97"/>
      <c r="J104" s="68">
        <v>0</v>
      </c>
      <c r="K104" s="67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spans="1:26" ht="15.75" customHeight="1" x14ac:dyDescent="0.2">
      <c r="A105" s="63"/>
      <c r="B105" s="94"/>
      <c r="C105" s="690"/>
      <c r="D105" s="623"/>
      <c r="E105" s="282">
        <v>403.45</v>
      </c>
      <c r="F105" s="96"/>
      <c r="G105" s="68"/>
      <c r="H105" s="68"/>
      <c r="I105" s="97"/>
      <c r="J105" s="68">
        <f>PRODUCT(E105:H105)</f>
        <v>403.45</v>
      </c>
      <c r="K105" s="68">
        <f>SUM(J103:J105)</f>
        <v>403.45</v>
      </c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spans="1:26" ht="2.25" customHeight="1" x14ac:dyDescent="0.2">
      <c r="A106" s="63"/>
      <c r="B106" s="94"/>
      <c r="C106" s="690"/>
      <c r="D106" s="623"/>
      <c r="E106" s="408"/>
      <c r="F106" s="96"/>
      <c r="G106" s="68"/>
      <c r="H106" s="68"/>
      <c r="I106" s="97"/>
      <c r="J106" s="68"/>
      <c r="K106" s="67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spans="1:26" ht="15.75" customHeight="1" x14ac:dyDescent="0.2">
      <c r="A107" s="63"/>
      <c r="B107" s="103" t="str">
        <f>+Presupuesto!A31</f>
        <v>4.4</v>
      </c>
      <c r="C107" s="690" t="str">
        <f>+Presupuesto!B31</f>
        <v>Mamposteria de ladrillo común e=0,15</v>
      </c>
      <c r="D107" s="623"/>
      <c r="E107" s="408"/>
      <c r="F107" s="68"/>
      <c r="G107" s="68"/>
      <c r="H107" s="68"/>
      <c r="I107" s="97" t="str">
        <f>+Presupuesto!C31</f>
        <v>m3</v>
      </c>
      <c r="J107" s="68"/>
      <c r="K107" s="67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spans="1:26" ht="15.75" customHeight="1" x14ac:dyDescent="0.2">
      <c r="A108" s="63"/>
      <c r="B108" s="97"/>
      <c r="C108" s="691"/>
      <c r="D108" s="623"/>
      <c r="E108" s="408"/>
      <c r="F108" s="68"/>
      <c r="G108" s="68"/>
      <c r="H108" s="68"/>
      <c r="I108" s="97"/>
      <c r="J108" s="68">
        <f>PRODUCT(E108:H108)</f>
        <v>0</v>
      </c>
      <c r="K108" s="104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spans="1:26" ht="15.75" customHeight="1" x14ac:dyDescent="0.25">
      <c r="A109" s="63"/>
      <c r="B109" s="98"/>
      <c r="C109" s="691"/>
      <c r="D109" s="623"/>
      <c r="E109" s="408"/>
      <c r="F109" s="68"/>
      <c r="G109" s="68"/>
      <c r="H109" s="68"/>
      <c r="I109" s="68"/>
      <c r="J109" s="68">
        <f>PRODUCT(E109:H109)</f>
        <v>0</v>
      </c>
      <c r="K109" s="67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spans="1:26" ht="15.75" customHeight="1" x14ac:dyDescent="0.25">
      <c r="A110" s="63"/>
      <c r="B110" s="98"/>
      <c r="C110" s="691"/>
      <c r="D110" s="623"/>
      <c r="E110" s="282">
        <v>1.34</v>
      </c>
      <c r="F110" s="68"/>
      <c r="G110" s="68"/>
      <c r="H110" s="68"/>
      <c r="I110" s="68"/>
      <c r="J110" s="68">
        <f>PRODUCT(E110:H110)</f>
        <v>1.34</v>
      </c>
      <c r="K110" s="68">
        <f>SUM(J108:J110)</f>
        <v>1.34</v>
      </c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spans="1:26" ht="2.25" customHeight="1" x14ac:dyDescent="0.25">
      <c r="A111" s="63"/>
      <c r="B111" s="98"/>
      <c r="C111" s="691"/>
      <c r="D111" s="623"/>
      <c r="E111" s="408"/>
      <c r="F111" s="68"/>
      <c r="G111" s="68"/>
      <c r="H111" s="68"/>
      <c r="I111" s="68"/>
      <c r="J111" s="68"/>
      <c r="K111" s="68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spans="1:26" ht="15.75" customHeight="1" x14ac:dyDescent="0.2">
      <c r="A112" s="63"/>
      <c r="B112" s="103" t="str">
        <f>+Presupuesto!A32</f>
        <v>4.5</v>
      </c>
      <c r="C112" s="690" t="str">
        <f>+Presupuesto!B32</f>
        <v>Mamposteria de ladrillo tipo adobon e=0,20</v>
      </c>
      <c r="D112" s="623"/>
      <c r="E112" s="408"/>
      <c r="F112" s="68"/>
      <c r="G112" s="68"/>
      <c r="H112" s="68"/>
      <c r="I112" s="97" t="str">
        <f>+Presupuesto!C32</f>
        <v>m2</v>
      </c>
      <c r="J112" s="68"/>
      <c r="K112" s="67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spans="1:26" ht="15.75" customHeight="1" x14ac:dyDescent="0.2">
      <c r="A113" s="63"/>
      <c r="B113" s="97"/>
      <c r="C113" s="691"/>
      <c r="D113" s="623"/>
      <c r="E113" s="408"/>
      <c r="F113" s="68"/>
      <c r="G113" s="68"/>
      <c r="H113" s="68"/>
      <c r="I113" s="97"/>
      <c r="J113" s="68">
        <f>PRODUCT(E113:H113)</f>
        <v>0</v>
      </c>
      <c r="K113" s="104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spans="1:26" ht="15.75" customHeight="1" x14ac:dyDescent="0.25">
      <c r="A114" s="63"/>
      <c r="B114" s="98"/>
      <c r="C114" s="691"/>
      <c r="D114" s="623"/>
      <c r="E114" s="408"/>
      <c r="F114" s="68"/>
      <c r="G114" s="68"/>
      <c r="H114" s="68"/>
      <c r="I114" s="68"/>
      <c r="J114" s="68">
        <f>PRODUCT(E114:H114)</f>
        <v>0</v>
      </c>
      <c r="K114" s="67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spans="1:26" ht="15.75" customHeight="1" x14ac:dyDescent="0.25">
      <c r="A115" s="63"/>
      <c r="B115" s="98"/>
      <c r="C115" s="691"/>
      <c r="D115" s="623"/>
      <c r="E115" s="282">
        <v>49.25</v>
      </c>
      <c r="F115" s="68"/>
      <c r="G115" s="68"/>
      <c r="H115" s="68"/>
      <c r="I115" s="68"/>
      <c r="J115" s="68">
        <f>PRODUCT(E115:H115)</f>
        <v>49.25</v>
      </c>
      <c r="K115" s="68">
        <f>SUM(J113:J115)</f>
        <v>49.25</v>
      </c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spans="1:26" ht="2.25" customHeight="1" x14ac:dyDescent="0.25">
      <c r="A116" s="63"/>
      <c r="B116" s="98"/>
      <c r="C116" s="691"/>
      <c r="D116" s="623"/>
      <c r="E116" s="408"/>
      <c r="F116" s="68"/>
      <c r="G116" s="68"/>
      <c r="H116" s="68"/>
      <c r="I116" s="68"/>
      <c r="J116" s="68"/>
      <c r="K116" s="68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spans="1:26" ht="15.75" customHeight="1" x14ac:dyDescent="0.2">
      <c r="A117" s="63"/>
      <c r="B117" s="103" t="str">
        <f>+Presupuesto!A33</f>
        <v>4.6</v>
      </c>
      <c r="C117" s="690" t="str">
        <f>+Presupuesto!B33</f>
        <v>Capa aisladora horizontal (film de polietileno 200 mic. bajo contrapiso)</v>
      </c>
      <c r="D117" s="623"/>
      <c r="E117" s="408"/>
      <c r="F117" s="68"/>
      <c r="G117" s="68"/>
      <c r="H117" s="68"/>
      <c r="I117" s="97" t="str">
        <f>+Presupuesto!C33</f>
        <v>m2</v>
      </c>
      <c r="J117" s="68"/>
      <c r="K117" s="67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spans="1:26" ht="15.75" customHeight="1" x14ac:dyDescent="0.2">
      <c r="A118" s="63"/>
      <c r="B118" s="97"/>
      <c r="C118" s="691"/>
      <c r="D118" s="623"/>
      <c r="E118" s="408"/>
      <c r="F118" s="68"/>
      <c r="G118" s="68"/>
      <c r="H118" s="68"/>
      <c r="I118" s="97"/>
      <c r="J118" s="68">
        <f>PRODUCT(E118:H118)</f>
        <v>0</v>
      </c>
      <c r="K118" s="104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spans="1:26" ht="15.75" customHeight="1" x14ac:dyDescent="0.25">
      <c r="A119" s="63"/>
      <c r="B119" s="98"/>
      <c r="C119" s="691"/>
      <c r="D119" s="623"/>
      <c r="E119" s="408"/>
      <c r="F119" s="68"/>
      <c r="G119" s="68"/>
      <c r="H119" s="68"/>
      <c r="I119" s="68"/>
      <c r="J119" s="68">
        <f>PRODUCT(E119:H119)</f>
        <v>0</v>
      </c>
      <c r="K119" s="67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spans="1:26" ht="15.75" customHeight="1" x14ac:dyDescent="0.25">
      <c r="A120" s="63"/>
      <c r="B120" s="98"/>
      <c r="C120" s="691"/>
      <c r="D120" s="623"/>
      <c r="E120" s="282">
        <v>173.27</v>
      </c>
      <c r="F120" s="68"/>
      <c r="G120" s="68"/>
      <c r="H120" s="68"/>
      <c r="I120" s="68"/>
      <c r="J120" s="68">
        <f>PRODUCT(E120:H120)</f>
        <v>173.27</v>
      </c>
      <c r="K120" s="68">
        <f>SUM(J118:J120)</f>
        <v>173.27</v>
      </c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spans="1:26" ht="2.25" customHeight="1" x14ac:dyDescent="0.25">
      <c r="A121" s="63"/>
      <c r="B121" s="98"/>
      <c r="C121" s="691"/>
      <c r="D121" s="623"/>
      <c r="E121" s="408"/>
      <c r="F121" s="68"/>
      <c r="G121" s="68"/>
      <c r="H121" s="68"/>
      <c r="I121" s="68"/>
      <c r="J121" s="68"/>
      <c r="K121" s="68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spans="1:26" ht="15.75" customHeight="1" x14ac:dyDescent="0.2">
      <c r="A122" s="63"/>
      <c r="B122" s="94" t="str">
        <f>+Presupuesto!A34</f>
        <v>4.7</v>
      </c>
      <c r="C122" s="690" t="str">
        <f>+Presupuesto!B34</f>
        <v>Capa aisladora horizontal y vertical tipo cajon</v>
      </c>
      <c r="D122" s="623"/>
      <c r="E122" s="408"/>
      <c r="F122" s="96"/>
      <c r="G122" s="68"/>
      <c r="H122" s="68"/>
      <c r="I122" s="97" t="str">
        <f>+Presupuesto!C34</f>
        <v>m2</v>
      </c>
      <c r="J122" s="68"/>
      <c r="K122" s="67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spans="1:26" ht="15.75" customHeight="1" x14ac:dyDescent="0.2">
      <c r="A123" s="63"/>
      <c r="B123" s="94"/>
      <c r="C123" s="690"/>
      <c r="D123" s="623"/>
      <c r="E123" s="408"/>
      <c r="F123" s="96"/>
      <c r="G123" s="68"/>
      <c r="H123" s="68"/>
      <c r="I123" s="97"/>
      <c r="J123" s="68">
        <f>PRODUCT(E123:H123)</f>
        <v>0</v>
      </c>
      <c r="K123" s="67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spans="1:26" ht="15.75" customHeight="1" x14ac:dyDescent="0.2">
      <c r="A124" s="63"/>
      <c r="B124" s="94"/>
      <c r="C124" s="690"/>
      <c r="D124" s="623"/>
      <c r="E124" s="408"/>
      <c r="F124" s="96"/>
      <c r="G124" s="68"/>
      <c r="H124" s="68"/>
      <c r="I124" s="97"/>
      <c r="J124" s="68">
        <f>PRODUCT(E124:H124)</f>
        <v>0</v>
      </c>
      <c r="K124" s="67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spans="1:26" ht="15.75" customHeight="1" x14ac:dyDescent="0.2">
      <c r="A125" s="63"/>
      <c r="B125" s="94"/>
      <c r="C125" s="690"/>
      <c r="D125" s="623"/>
      <c r="E125" s="282">
        <v>69.81</v>
      </c>
      <c r="F125" s="96"/>
      <c r="G125" s="68"/>
      <c r="H125" s="68"/>
      <c r="I125" s="97"/>
      <c r="J125" s="68">
        <f>PRODUCT(E125:H125)</f>
        <v>69.81</v>
      </c>
      <c r="K125" s="68">
        <f>SUM(J123:J125)</f>
        <v>69.81</v>
      </c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spans="1:26" ht="2.25" customHeight="1" x14ac:dyDescent="0.2">
      <c r="A126" s="63"/>
      <c r="B126" s="94"/>
      <c r="C126" s="690"/>
      <c r="D126" s="623"/>
      <c r="E126" s="408"/>
      <c r="F126" s="96"/>
      <c r="G126" s="68"/>
      <c r="H126" s="68"/>
      <c r="I126" s="97"/>
      <c r="J126" s="68"/>
      <c r="K126" s="67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spans="1:26" ht="15.75" customHeight="1" x14ac:dyDescent="0.25">
      <c r="A127" s="63"/>
      <c r="B127" s="111">
        <f>+Presupuesto!A36</f>
        <v>5</v>
      </c>
      <c r="C127" s="695" t="str">
        <f>+Presupuesto!B36</f>
        <v>REVOQUES</v>
      </c>
      <c r="D127" s="623"/>
      <c r="E127" s="433"/>
      <c r="F127" s="113"/>
      <c r="G127" s="113"/>
      <c r="H127" s="113"/>
      <c r="I127" s="113"/>
      <c r="J127" s="113"/>
      <c r="K127" s="112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spans="1:26" ht="15.75" customHeight="1" x14ac:dyDescent="0.2">
      <c r="A128" s="63"/>
      <c r="B128" s="94" t="str">
        <f>+Presupuesto!A37</f>
        <v>5.1</v>
      </c>
      <c r="C128" s="690" t="str">
        <f>+Presupuesto!B37</f>
        <v>Revoque completo terminado a la cal para exteriores</v>
      </c>
      <c r="D128" s="623"/>
      <c r="E128" s="408"/>
      <c r="F128" s="96"/>
      <c r="G128" s="68"/>
      <c r="H128" s="68"/>
      <c r="I128" s="97" t="str">
        <f>+Presupuesto!C37</f>
        <v>m2</v>
      </c>
      <c r="J128" s="68"/>
      <c r="K128" s="67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spans="1:26" ht="15.75" customHeight="1" x14ac:dyDescent="0.2">
      <c r="A129" s="63"/>
      <c r="B129" s="94"/>
      <c r="C129" s="690"/>
      <c r="D129" s="623"/>
      <c r="E129" s="408"/>
      <c r="F129" s="96"/>
      <c r="G129" s="68"/>
      <c r="H129" s="68"/>
      <c r="I129" s="97"/>
      <c r="J129" s="68">
        <f>PRODUCT(E129:H129)</f>
        <v>0</v>
      </c>
      <c r="K129" s="67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spans="1:26" ht="15.75" customHeight="1" x14ac:dyDescent="0.2">
      <c r="A130" s="63"/>
      <c r="B130" s="94"/>
      <c r="C130" s="690"/>
      <c r="D130" s="623"/>
      <c r="E130" s="408"/>
      <c r="F130" s="96"/>
      <c r="G130" s="68"/>
      <c r="H130" s="68"/>
      <c r="I130" s="97"/>
      <c r="J130" s="68">
        <f>PRODUCT(E130:H130)</f>
        <v>0</v>
      </c>
      <c r="K130" s="67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spans="1:26" ht="15.75" customHeight="1" x14ac:dyDescent="0.2">
      <c r="A131" s="63"/>
      <c r="B131" s="94"/>
      <c r="C131" s="690"/>
      <c r="D131" s="623"/>
      <c r="E131" s="282">
        <v>415.91</v>
      </c>
      <c r="F131" s="96"/>
      <c r="G131" s="68"/>
      <c r="H131" s="68"/>
      <c r="I131" s="97"/>
      <c r="J131" s="68">
        <f>PRODUCT(E131:H131)</f>
        <v>415.91</v>
      </c>
      <c r="K131" s="68">
        <f>SUM(J129:J131)</f>
        <v>415.91</v>
      </c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spans="1:26" ht="2.25" customHeight="1" x14ac:dyDescent="0.2">
      <c r="A132" s="63"/>
      <c r="B132" s="94"/>
      <c r="C132" s="690"/>
      <c r="D132" s="623"/>
      <c r="E132" s="408"/>
      <c r="F132" s="96"/>
      <c r="G132" s="68"/>
      <c r="H132" s="68"/>
      <c r="I132" s="97"/>
      <c r="J132" s="68"/>
      <c r="K132" s="67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spans="1:26" ht="15.75" customHeight="1" x14ac:dyDescent="0.2">
      <c r="A133" s="63"/>
      <c r="B133" s="103" t="str">
        <f>+Presupuesto!A38</f>
        <v>5.2</v>
      </c>
      <c r="C133" s="690" t="str">
        <f>+Presupuesto!B38</f>
        <v>Revoque completo terminado a la cal para interiores</v>
      </c>
      <c r="D133" s="623"/>
      <c r="E133" s="408"/>
      <c r="F133" s="68"/>
      <c r="G133" s="68"/>
      <c r="H133" s="68"/>
      <c r="I133" s="97" t="str">
        <f>+Presupuesto!C38</f>
        <v>m2</v>
      </c>
      <c r="J133" s="68"/>
      <c r="K133" s="67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spans="1:26" ht="15.75" customHeight="1" x14ac:dyDescent="0.2">
      <c r="A134" s="63"/>
      <c r="B134" s="97"/>
      <c r="C134" s="691"/>
      <c r="D134" s="623"/>
      <c r="E134" s="408"/>
      <c r="F134" s="68"/>
      <c r="G134" s="68"/>
      <c r="H134" s="68"/>
      <c r="I134" s="97"/>
      <c r="J134" s="68">
        <f>PRODUCT(E134:H134)</f>
        <v>0</v>
      </c>
      <c r="K134" s="104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spans="1:26" ht="15.75" customHeight="1" x14ac:dyDescent="0.25">
      <c r="A135" s="63"/>
      <c r="B135" s="98"/>
      <c r="C135" s="691"/>
      <c r="D135" s="623"/>
      <c r="E135" s="408"/>
      <c r="F135" s="68"/>
      <c r="G135" s="68"/>
      <c r="H135" s="68"/>
      <c r="I135" s="68"/>
      <c r="J135" s="68">
        <f>PRODUCT(E135:H135)</f>
        <v>0</v>
      </c>
      <c r="K135" s="67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spans="1:26" ht="15.75" customHeight="1" x14ac:dyDescent="0.25">
      <c r="A136" s="63"/>
      <c r="B136" s="98"/>
      <c r="C136" s="691"/>
      <c r="D136" s="623"/>
      <c r="E136" s="282">
        <v>395.55</v>
      </c>
      <c r="F136" s="68"/>
      <c r="G136" s="68"/>
      <c r="H136" s="68"/>
      <c r="I136" s="68"/>
      <c r="J136" s="68">
        <f>PRODUCT(E136:H136)</f>
        <v>395.55</v>
      </c>
      <c r="K136" s="68">
        <f>SUM(J134:J136)</f>
        <v>395.55</v>
      </c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spans="1:26" ht="2.25" customHeight="1" x14ac:dyDescent="0.25">
      <c r="A137" s="63"/>
      <c r="B137" s="98"/>
      <c r="C137" s="691"/>
      <c r="D137" s="623"/>
      <c r="E137" s="408"/>
      <c r="F137" s="68"/>
      <c r="G137" s="68"/>
      <c r="H137" s="68"/>
      <c r="I137" s="68"/>
      <c r="J137" s="68"/>
      <c r="K137" s="68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spans="1:26" ht="15.75" customHeight="1" x14ac:dyDescent="0.2">
      <c r="A138" s="63"/>
      <c r="B138" s="94" t="str">
        <f>+Presupuesto!A39</f>
        <v>5.3</v>
      </c>
      <c r="C138" s="690" t="str">
        <f>+Presupuesto!B39</f>
        <v>Revoque bajo revestimiento</v>
      </c>
      <c r="D138" s="623"/>
      <c r="E138" s="408"/>
      <c r="F138" s="96"/>
      <c r="G138" s="68"/>
      <c r="H138" s="68"/>
      <c r="I138" s="97" t="str">
        <f>+Presupuesto!C39</f>
        <v>m2</v>
      </c>
      <c r="J138" s="68"/>
      <c r="K138" s="67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spans="1:26" ht="15.75" customHeight="1" x14ac:dyDescent="0.2">
      <c r="A139" s="63"/>
      <c r="B139" s="94"/>
      <c r="C139" s="690"/>
      <c r="D139" s="623"/>
      <c r="E139" s="408"/>
      <c r="F139" s="96"/>
      <c r="G139" s="68"/>
      <c r="H139" s="68"/>
      <c r="I139" s="97"/>
      <c r="J139" s="68">
        <f>PRODUCT(E139:H139)</f>
        <v>0</v>
      </c>
      <c r="K139" s="67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spans="1:26" ht="15.75" customHeight="1" x14ac:dyDescent="0.2">
      <c r="A140" s="63"/>
      <c r="B140" s="94"/>
      <c r="C140" s="690"/>
      <c r="D140" s="623"/>
      <c r="E140" s="408"/>
      <c r="F140" s="96"/>
      <c r="G140" s="68"/>
      <c r="H140" s="68"/>
      <c r="I140" s="97"/>
      <c r="J140" s="68">
        <f>PRODUCT(E140:H140)</f>
        <v>0</v>
      </c>
      <c r="K140" s="67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spans="1:26" ht="15.75" customHeight="1" x14ac:dyDescent="0.2">
      <c r="A141" s="63"/>
      <c r="B141" s="94"/>
      <c r="C141" s="690"/>
      <c r="D141" s="623"/>
      <c r="E141" s="282">
        <v>56.38</v>
      </c>
      <c r="F141" s="96"/>
      <c r="G141" s="68"/>
      <c r="H141" s="68"/>
      <c r="I141" s="97"/>
      <c r="J141" s="68">
        <f>PRODUCT(E141:H141)</f>
        <v>56.38</v>
      </c>
      <c r="K141" s="68">
        <f>SUM(J139:J141)</f>
        <v>56.38</v>
      </c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spans="1:26" ht="2.25" customHeight="1" x14ac:dyDescent="0.2">
      <c r="A142" s="63"/>
      <c r="B142" s="94"/>
      <c r="C142" s="690"/>
      <c r="D142" s="623"/>
      <c r="E142" s="408"/>
      <c r="F142" s="96"/>
      <c r="G142" s="68"/>
      <c r="H142" s="68"/>
      <c r="I142" s="97"/>
      <c r="J142" s="68"/>
      <c r="K142" s="67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spans="1:26" ht="15.75" customHeight="1" x14ac:dyDescent="0.25">
      <c r="A143" s="63"/>
      <c r="B143" s="114">
        <f>+Presupuesto!A41</f>
        <v>6</v>
      </c>
      <c r="C143" s="696" t="str">
        <f>+Presupuesto!B41</f>
        <v>CONTRAPISOS</v>
      </c>
      <c r="D143" s="623"/>
      <c r="E143" s="434"/>
      <c r="F143" s="116"/>
      <c r="G143" s="116"/>
      <c r="H143" s="116"/>
      <c r="I143" s="116"/>
      <c r="J143" s="116"/>
      <c r="K143" s="115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spans="1:26" ht="15.75" customHeight="1" x14ac:dyDescent="0.2">
      <c r="A144" s="63"/>
      <c r="B144" s="94" t="str">
        <f>+Presupuesto!A42</f>
        <v>6.1</v>
      </c>
      <c r="C144" s="690" t="str">
        <f>+Presupuesto!B42</f>
        <v>Carpeta niveladora e=3cm</v>
      </c>
      <c r="D144" s="623"/>
      <c r="E144" s="408"/>
      <c r="F144" s="96"/>
      <c r="G144" s="68"/>
      <c r="H144" s="68"/>
      <c r="I144" s="97" t="str">
        <f>+Presupuesto!C42</f>
        <v>m2</v>
      </c>
      <c r="J144" s="68"/>
      <c r="K144" s="67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spans="1:26" ht="15.75" customHeight="1" x14ac:dyDescent="0.2">
      <c r="A145" s="63"/>
      <c r="B145" s="94"/>
      <c r="C145" s="690"/>
      <c r="D145" s="623"/>
      <c r="E145" s="408"/>
      <c r="F145" s="96"/>
      <c r="G145" s="68"/>
      <c r="H145" s="68"/>
      <c r="I145" s="97"/>
      <c r="J145" s="68">
        <f>PRODUCT(E145:H145)</f>
        <v>0</v>
      </c>
      <c r="K145" s="67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spans="1:26" ht="15.75" customHeight="1" x14ac:dyDescent="0.2">
      <c r="A146" s="63"/>
      <c r="B146" s="94"/>
      <c r="C146" s="690"/>
      <c r="D146" s="623"/>
      <c r="E146" s="408"/>
      <c r="F146" s="96"/>
      <c r="G146" s="68"/>
      <c r="H146" s="68"/>
      <c r="I146" s="97"/>
      <c r="J146" s="68">
        <f>PRODUCT(E146:H146)</f>
        <v>0</v>
      </c>
      <c r="K146" s="67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spans="1:26" ht="15.75" customHeight="1" x14ac:dyDescent="0.2">
      <c r="A147" s="63"/>
      <c r="B147" s="94"/>
      <c r="C147" s="690"/>
      <c r="D147" s="623"/>
      <c r="E147" s="282">
        <v>87.08</v>
      </c>
      <c r="F147" s="96"/>
      <c r="G147" s="68"/>
      <c r="H147" s="68"/>
      <c r="I147" s="97"/>
      <c r="J147" s="68">
        <f>PRODUCT(E147:H147)</f>
        <v>87.08</v>
      </c>
      <c r="K147" s="68">
        <f>SUM(J145:J147)</f>
        <v>87.08</v>
      </c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spans="1:26" ht="2.25" customHeight="1" x14ac:dyDescent="0.2">
      <c r="A148" s="63"/>
      <c r="B148" s="94"/>
      <c r="C148" s="690"/>
      <c r="D148" s="623"/>
      <c r="E148" s="408"/>
      <c r="F148" s="96"/>
      <c r="G148" s="68"/>
      <c r="H148" s="68"/>
      <c r="I148" s="97"/>
      <c r="J148" s="68"/>
      <c r="K148" s="67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spans="1:26" ht="15.75" customHeight="1" x14ac:dyDescent="0.2">
      <c r="A149" s="63"/>
      <c r="B149" s="103" t="str">
        <f>+Presupuesto!A43</f>
        <v>6.2</v>
      </c>
      <c r="C149" s="690" t="str">
        <f>+Presupuesto!B43</f>
        <v>Contrapiso sobre terreno natural de Hº simple e=10cm</v>
      </c>
      <c r="D149" s="623"/>
      <c r="E149" s="408"/>
      <c r="F149" s="68"/>
      <c r="G149" s="68"/>
      <c r="H149" s="68"/>
      <c r="I149" s="97" t="str">
        <f>+Presupuesto!C43</f>
        <v>m2</v>
      </c>
      <c r="J149" s="68"/>
      <c r="K149" s="67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spans="1:26" ht="15.75" customHeight="1" x14ac:dyDescent="0.2">
      <c r="A150" s="63"/>
      <c r="B150" s="97"/>
      <c r="C150" s="691"/>
      <c r="D150" s="623"/>
      <c r="E150" s="408"/>
      <c r="F150" s="68"/>
      <c r="G150" s="68"/>
      <c r="H150" s="68"/>
      <c r="I150" s="97"/>
      <c r="J150" s="68">
        <f>PRODUCT(E150:H150)</f>
        <v>0</v>
      </c>
      <c r="K150" s="104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spans="1:26" ht="15.75" customHeight="1" x14ac:dyDescent="0.25">
      <c r="A151" s="63"/>
      <c r="B151" s="98"/>
      <c r="C151" s="691"/>
      <c r="D151" s="623"/>
      <c r="E151" s="408"/>
      <c r="F151" s="68"/>
      <c r="G151" s="68"/>
      <c r="H151" s="68"/>
      <c r="I151" s="68"/>
      <c r="J151" s="68">
        <f>PRODUCT(E151:H151)</f>
        <v>0</v>
      </c>
      <c r="K151" s="67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spans="1:26" ht="15.75" customHeight="1" x14ac:dyDescent="0.25">
      <c r="A152" s="63"/>
      <c r="B152" s="98"/>
      <c r="C152" s="691"/>
      <c r="D152" s="623"/>
      <c r="E152" s="282">
        <v>107.31</v>
      </c>
      <c r="F152" s="68"/>
      <c r="G152" s="68"/>
      <c r="H152" s="68"/>
      <c r="I152" s="68"/>
      <c r="J152" s="68">
        <f>PRODUCT(E152:H152)</f>
        <v>107.31</v>
      </c>
      <c r="K152" s="68">
        <f>SUM(J150:J152)</f>
        <v>107.31</v>
      </c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spans="1:26" ht="2.25" customHeight="1" x14ac:dyDescent="0.25">
      <c r="A153" s="63"/>
      <c r="B153" s="98"/>
      <c r="C153" s="691"/>
      <c r="D153" s="623"/>
      <c r="E153" s="408"/>
      <c r="F153" s="68"/>
      <c r="G153" s="68"/>
      <c r="H153" s="68"/>
      <c r="I153" s="68"/>
      <c r="J153" s="68"/>
      <c r="K153" s="68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spans="1:26" ht="15.75" customHeight="1" x14ac:dyDescent="0.2">
      <c r="A154" s="63"/>
      <c r="B154" s="94" t="str">
        <f>+Presupuesto!A44</f>
        <v>6.3</v>
      </c>
      <c r="C154" s="690" t="str">
        <f>+Presupuesto!B44</f>
        <v>Contrapiso sobre terreno natural de Hº simple e=12cm</v>
      </c>
      <c r="D154" s="623"/>
      <c r="E154" s="408"/>
      <c r="F154" s="96"/>
      <c r="G154" s="68"/>
      <c r="H154" s="68"/>
      <c r="I154" s="97" t="str">
        <f>+Presupuesto!C44</f>
        <v>m2</v>
      </c>
      <c r="J154" s="68"/>
      <c r="K154" s="67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spans="1:26" ht="15.75" customHeight="1" x14ac:dyDescent="0.2">
      <c r="A155" s="63"/>
      <c r="B155" s="94"/>
      <c r="C155" s="690"/>
      <c r="D155" s="623"/>
      <c r="E155" s="408"/>
      <c r="F155" s="96"/>
      <c r="G155" s="68"/>
      <c r="H155" s="68"/>
      <c r="I155" s="97"/>
      <c r="J155" s="68">
        <f>PRODUCT(E155:H155)</f>
        <v>0</v>
      </c>
      <c r="K155" s="67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spans="1:26" ht="15.75" customHeight="1" x14ac:dyDescent="0.2">
      <c r="A156" s="63"/>
      <c r="B156" s="94"/>
      <c r="C156" s="690"/>
      <c r="D156" s="623"/>
      <c r="E156" s="408"/>
      <c r="F156" s="96"/>
      <c r="G156" s="68"/>
      <c r="H156" s="68"/>
      <c r="I156" s="97"/>
      <c r="J156" s="68">
        <f>PRODUCT(E156:H156)</f>
        <v>0</v>
      </c>
      <c r="K156" s="67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spans="1:26" ht="15.75" customHeight="1" x14ac:dyDescent="0.2">
      <c r="A157" s="63"/>
      <c r="B157" s="94"/>
      <c r="C157" s="690"/>
      <c r="D157" s="623"/>
      <c r="E157" s="282">
        <v>26.12</v>
      </c>
      <c r="F157" s="96"/>
      <c r="G157" s="68"/>
      <c r="H157" s="68"/>
      <c r="I157" s="97"/>
      <c r="J157" s="68">
        <f>PRODUCT(E157:H157)</f>
        <v>26.12</v>
      </c>
      <c r="K157" s="68">
        <f>SUM(J155:J157)</f>
        <v>26.12</v>
      </c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spans="1:26" ht="2.25" customHeight="1" x14ac:dyDescent="0.2">
      <c r="A158" s="63"/>
      <c r="B158" s="94"/>
      <c r="C158" s="690"/>
      <c r="D158" s="623"/>
      <c r="E158" s="408"/>
      <c r="F158" s="96"/>
      <c r="G158" s="68"/>
      <c r="H158" s="68"/>
      <c r="I158" s="97"/>
      <c r="J158" s="68"/>
      <c r="K158" s="67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spans="1:26" ht="15.75" customHeight="1" x14ac:dyDescent="0.2">
      <c r="A159" s="63"/>
      <c r="B159" s="103" t="str">
        <f>+Presupuesto!A45</f>
        <v>6.4</v>
      </c>
      <c r="C159" s="690" t="str">
        <f>+Presupuesto!B45</f>
        <v>Contrapiso sobre terreno natural de Hº aramdo e=12cm con malla Q92</v>
      </c>
      <c r="D159" s="623"/>
      <c r="E159" s="408"/>
      <c r="F159" s="68"/>
      <c r="G159" s="68"/>
      <c r="H159" s="68"/>
      <c r="I159" s="97" t="str">
        <f>+Presupuesto!C45</f>
        <v>m2</v>
      </c>
      <c r="J159" s="68"/>
      <c r="K159" s="67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spans="1:26" ht="15.75" customHeight="1" x14ac:dyDescent="0.2">
      <c r="A160" s="63"/>
      <c r="B160" s="97"/>
      <c r="C160" s="691"/>
      <c r="D160" s="623"/>
      <c r="E160" s="408"/>
      <c r="F160" s="68"/>
      <c r="G160" s="68"/>
      <c r="H160" s="68"/>
      <c r="I160" s="97"/>
      <c r="J160" s="68">
        <f>PRODUCT(E160:H160)</f>
        <v>0</v>
      </c>
      <c r="K160" s="104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spans="1:26" ht="15.75" customHeight="1" x14ac:dyDescent="0.25">
      <c r="A161" s="63"/>
      <c r="B161" s="98"/>
      <c r="C161" s="691"/>
      <c r="D161" s="623"/>
      <c r="E161" s="408"/>
      <c r="F161" s="68"/>
      <c r="G161" s="68"/>
      <c r="H161" s="68"/>
      <c r="I161" s="68"/>
      <c r="J161" s="68">
        <f>PRODUCT(E161:H161)</f>
        <v>0</v>
      </c>
      <c r="K161" s="67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spans="1:26" ht="15.75" customHeight="1" x14ac:dyDescent="0.25">
      <c r="A162" s="63"/>
      <c r="B162" s="98"/>
      <c r="C162" s="691"/>
      <c r="D162" s="623"/>
      <c r="E162" s="282">
        <v>39.840000000000003</v>
      </c>
      <c r="F162" s="68"/>
      <c r="G162" s="68"/>
      <c r="H162" s="68"/>
      <c r="I162" s="68"/>
      <c r="J162" s="68">
        <f>PRODUCT(E162:H162)</f>
        <v>39.840000000000003</v>
      </c>
      <c r="K162" s="68">
        <f>SUM(J160:J162)</f>
        <v>39.840000000000003</v>
      </c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spans="1:26" ht="2.25" customHeight="1" x14ac:dyDescent="0.25">
      <c r="A163" s="63"/>
      <c r="B163" s="98"/>
      <c r="C163" s="691"/>
      <c r="D163" s="623"/>
      <c r="E163" s="408"/>
      <c r="F163" s="68"/>
      <c r="G163" s="68"/>
      <c r="H163" s="68"/>
      <c r="I163" s="68"/>
      <c r="J163" s="68"/>
      <c r="K163" s="68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spans="1:26" ht="15.75" customHeight="1" x14ac:dyDescent="0.2">
      <c r="A164" s="63"/>
      <c r="B164" s="94" t="str">
        <f>+Presupuesto!A46</f>
        <v>6.5</v>
      </c>
      <c r="C164" s="690" t="str">
        <f>+Presupuesto!B46</f>
        <v>Contrapiso Hº simple e=8cm</v>
      </c>
      <c r="D164" s="623"/>
      <c r="E164" s="408"/>
      <c r="F164" s="96"/>
      <c r="G164" s="68"/>
      <c r="H164" s="68"/>
      <c r="I164" s="97" t="str">
        <f>+Presupuesto!C46</f>
        <v>m2</v>
      </c>
      <c r="J164" s="68"/>
      <c r="K164" s="67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spans="1:26" ht="15.75" customHeight="1" x14ac:dyDescent="0.2">
      <c r="A165" s="63"/>
      <c r="B165" s="94"/>
      <c r="C165" s="690"/>
      <c r="D165" s="623"/>
      <c r="E165" s="408"/>
      <c r="F165" s="96"/>
      <c r="G165" s="68"/>
      <c r="H165" s="68"/>
      <c r="I165" s="97"/>
      <c r="J165" s="68">
        <f>PRODUCT(E165:H165)</f>
        <v>0</v>
      </c>
      <c r="K165" s="67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spans="1:26" ht="15.75" customHeight="1" x14ac:dyDescent="0.2">
      <c r="A166" s="63"/>
      <c r="B166" s="94"/>
      <c r="C166" s="690"/>
      <c r="D166" s="623"/>
      <c r="E166" s="408"/>
      <c r="F166" s="96"/>
      <c r="G166" s="68"/>
      <c r="H166" s="68"/>
      <c r="I166" s="97"/>
      <c r="J166" s="68">
        <f>PRODUCT(E166:H166)</f>
        <v>0</v>
      </c>
      <c r="K166" s="67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spans="1:26" ht="15.75" customHeight="1" x14ac:dyDescent="0.2">
      <c r="A167" s="63"/>
      <c r="B167" s="94"/>
      <c r="C167" s="690"/>
      <c r="D167" s="623"/>
      <c r="E167" s="282">
        <v>35.31</v>
      </c>
      <c r="F167" s="96"/>
      <c r="G167" s="68"/>
      <c r="H167" s="68"/>
      <c r="I167" s="97"/>
      <c r="J167" s="68">
        <f>PRODUCT(E167:H167)</f>
        <v>35.31</v>
      </c>
      <c r="K167" s="68">
        <f>SUM(J165:J167)</f>
        <v>35.31</v>
      </c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spans="1:26" ht="2.25" customHeight="1" x14ac:dyDescent="0.2">
      <c r="A168" s="63"/>
      <c r="B168" s="94"/>
      <c r="C168" s="690"/>
      <c r="D168" s="623"/>
      <c r="E168" s="408"/>
      <c r="F168" s="96"/>
      <c r="G168" s="68"/>
      <c r="H168" s="68"/>
      <c r="I168" s="97"/>
      <c r="J168" s="68"/>
      <c r="K168" s="67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spans="1:26" ht="15.75" customHeight="1" x14ac:dyDescent="0.25">
      <c r="A169" s="63"/>
      <c r="B169" s="117">
        <f>+Presupuesto!A48</f>
        <v>7</v>
      </c>
      <c r="C169" s="697" t="str">
        <f>+Presupuesto!B48</f>
        <v>PISOS, ZOCALOS Y ANTEPECHOS</v>
      </c>
      <c r="D169" s="623"/>
      <c r="E169" s="435"/>
      <c r="F169" s="119"/>
      <c r="G169" s="119"/>
      <c r="H169" s="119"/>
      <c r="I169" s="119"/>
      <c r="J169" s="119"/>
      <c r="K169" s="118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spans="1:26" ht="15.75" customHeight="1" x14ac:dyDescent="0.2">
      <c r="A170" s="63"/>
      <c r="B170" s="94" t="str">
        <f>+Presupuesto!A49</f>
        <v>7.1</v>
      </c>
      <c r="C170" s="690" t="str">
        <f>+Presupuesto!B49</f>
        <v>Piso ceramico esmaltado</v>
      </c>
      <c r="D170" s="623"/>
      <c r="E170" s="408"/>
      <c r="F170" s="96"/>
      <c r="G170" s="68"/>
      <c r="H170" s="68"/>
      <c r="I170" s="97" t="str">
        <f>+Presupuesto!C49</f>
        <v>m2</v>
      </c>
      <c r="J170" s="68"/>
      <c r="K170" s="67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spans="1:26" ht="15.75" customHeight="1" x14ac:dyDescent="0.2">
      <c r="A171" s="63"/>
      <c r="B171" s="94"/>
      <c r="C171" s="690"/>
      <c r="D171" s="623"/>
      <c r="E171" s="408"/>
      <c r="F171" s="96"/>
      <c r="G171" s="68"/>
      <c r="H171" s="68"/>
      <c r="I171" s="97"/>
      <c r="J171" s="68">
        <f>PRODUCT(E171:H171)</f>
        <v>0</v>
      </c>
      <c r="K171" s="67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spans="1:26" ht="15.75" customHeight="1" x14ac:dyDescent="0.2">
      <c r="A172" s="63"/>
      <c r="B172" s="94"/>
      <c r="C172" s="690"/>
      <c r="D172" s="623"/>
      <c r="E172" s="408"/>
      <c r="F172" s="96"/>
      <c r="G172" s="68"/>
      <c r="H172" s="68"/>
      <c r="I172" s="97"/>
      <c r="J172" s="68">
        <f>PRODUCT(E172:H172)</f>
        <v>0</v>
      </c>
      <c r="K172" s="67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spans="1:26" ht="15.75" customHeight="1" x14ac:dyDescent="0.2">
      <c r="A173" s="63"/>
      <c r="B173" s="94"/>
      <c r="C173" s="690"/>
      <c r="D173" s="623"/>
      <c r="E173" s="282">
        <v>109.88</v>
      </c>
      <c r="F173" s="96"/>
      <c r="G173" s="68"/>
      <c r="H173" s="68"/>
      <c r="I173" s="97"/>
      <c r="J173" s="68">
        <f>PRODUCT(E173:H173)</f>
        <v>109.88</v>
      </c>
      <c r="K173" s="68">
        <f>SUM(J171:J173)</f>
        <v>109.88</v>
      </c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spans="1:26" ht="2.25" customHeight="1" x14ac:dyDescent="0.2">
      <c r="A174" s="63"/>
      <c r="B174" s="94"/>
      <c r="C174" s="690"/>
      <c r="D174" s="623"/>
      <c r="E174" s="408"/>
      <c r="F174" s="96"/>
      <c r="G174" s="68"/>
      <c r="H174" s="68"/>
      <c r="I174" s="97"/>
      <c r="J174" s="68"/>
      <c r="K174" s="67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spans="1:26" ht="15.75" customHeight="1" x14ac:dyDescent="0.2">
      <c r="A175" s="63"/>
      <c r="B175" s="103" t="str">
        <f>+Presupuesto!A50</f>
        <v>7.2</v>
      </c>
      <c r="C175" s="690" t="str">
        <f>+Presupuesto!B50</f>
        <v xml:space="preserve">Piso porcelanato </v>
      </c>
      <c r="D175" s="623"/>
      <c r="E175" s="408"/>
      <c r="F175" s="68"/>
      <c r="G175" s="68"/>
      <c r="H175" s="68"/>
      <c r="I175" s="97" t="str">
        <f>+Presupuesto!C50</f>
        <v>m2</v>
      </c>
      <c r="J175" s="68"/>
      <c r="K175" s="67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spans="1:26" ht="15.75" customHeight="1" x14ac:dyDescent="0.2">
      <c r="A176" s="63"/>
      <c r="B176" s="97"/>
      <c r="C176" s="691"/>
      <c r="D176" s="623"/>
      <c r="E176" s="408"/>
      <c r="F176" s="68"/>
      <c r="G176" s="68"/>
      <c r="H176" s="68"/>
      <c r="I176" s="97"/>
      <c r="J176" s="68">
        <f>PRODUCT(E176:H176)</f>
        <v>0</v>
      </c>
      <c r="K176" s="104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spans="1:26" ht="15.75" customHeight="1" x14ac:dyDescent="0.25">
      <c r="A177" s="63"/>
      <c r="B177" s="98"/>
      <c r="C177" s="691"/>
      <c r="D177" s="623"/>
      <c r="E177" s="408"/>
      <c r="F177" s="68"/>
      <c r="G177" s="68"/>
      <c r="H177" s="68"/>
      <c r="I177" s="68"/>
      <c r="J177" s="68">
        <f>PRODUCT(E177:H177)</f>
        <v>0</v>
      </c>
      <c r="K177" s="67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spans="1:26" ht="15.75" customHeight="1" x14ac:dyDescent="0.25">
      <c r="A178" s="63"/>
      <c r="B178" s="98"/>
      <c r="C178" s="691"/>
      <c r="D178" s="623"/>
      <c r="E178" s="282">
        <v>85.84</v>
      </c>
      <c r="F178" s="68"/>
      <c r="G178" s="68"/>
      <c r="H178" s="68"/>
      <c r="I178" s="68"/>
      <c r="J178" s="68">
        <f>PRODUCT(E178:H178)</f>
        <v>85.84</v>
      </c>
      <c r="K178" s="68">
        <f>SUM(J176:J178)</f>
        <v>85.84</v>
      </c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spans="1:26" ht="2.25" customHeight="1" x14ac:dyDescent="0.25">
      <c r="A179" s="63"/>
      <c r="B179" s="98"/>
      <c r="C179" s="691"/>
      <c r="D179" s="623"/>
      <c r="E179" s="408"/>
      <c r="F179" s="68"/>
      <c r="G179" s="68"/>
      <c r="H179" s="68"/>
      <c r="I179" s="68"/>
      <c r="J179" s="68"/>
      <c r="K179" s="68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spans="1:26" ht="15.75" customHeight="1" x14ac:dyDescent="0.2">
      <c r="A180" s="63"/>
      <c r="B180" s="94" t="str">
        <f>+Presupuesto!A51</f>
        <v>7.3</v>
      </c>
      <c r="C180" s="690" t="str">
        <f>+Presupuesto!B51</f>
        <v>Zocalo ceramico 10cm</v>
      </c>
      <c r="D180" s="623"/>
      <c r="E180" s="408"/>
      <c r="F180" s="96"/>
      <c r="G180" s="68"/>
      <c r="H180" s="68"/>
      <c r="I180" s="97" t="str">
        <f>+Presupuesto!C51</f>
        <v>m</v>
      </c>
      <c r="J180" s="68"/>
      <c r="K180" s="67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spans="1:26" ht="15.75" customHeight="1" x14ac:dyDescent="0.2">
      <c r="A181" s="63"/>
      <c r="B181" s="94"/>
      <c r="C181" s="690"/>
      <c r="D181" s="623"/>
      <c r="E181" s="408"/>
      <c r="F181" s="96"/>
      <c r="G181" s="68"/>
      <c r="H181" s="68"/>
      <c r="I181" s="97"/>
      <c r="J181" s="68">
        <f>PRODUCT(E181:H181)</f>
        <v>0</v>
      </c>
      <c r="K181" s="67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spans="1:26" ht="15.75" customHeight="1" x14ac:dyDescent="0.2">
      <c r="A182" s="63"/>
      <c r="B182" s="94"/>
      <c r="C182" s="690"/>
      <c r="D182" s="623"/>
      <c r="E182" s="408"/>
      <c r="F182" s="96"/>
      <c r="G182" s="68"/>
      <c r="H182" s="68"/>
      <c r="I182" s="97"/>
      <c r="J182" s="68">
        <f>PRODUCT(E182:H182)</f>
        <v>0</v>
      </c>
      <c r="K182" s="67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spans="1:26" ht="15.75" customHeight="1" x14ac:dyDescent="0.2">
      <c r="A183" s="63"/>
      <c r="B183" s="94"/>
      <c r="C183" s="690"/>
      <c r="D183" s="623"/>
      <c r="E183" s="282">
        <v>10.99</v>
      </c>
      <c r="F183" s="96"/>
      <c r="G183" s="68"/>
      <c r="H183" s="68"/>
      <c r="I183" s="97"/>
      <c r="J183" s="68">
        <f>PRODUCT(E183:H183)</f>
        <v>10.99</v>
      </c>
      <c r="K183" s="68">
        <f>SUM(J181:J183)</f>
        <v>10.99</v>
      </c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spans="1:26" ht="2.25" customHeight="1" x14ac:dyDescent="0.2">
      <c r="A184" s="63"/>
      <c r="B184" s="94"/>
      <c r="C184" s="690"/>
      <c r="D184" s="623"/>
      <c r="E184" s="408"/>
      <c r="F184" s="96"/>
      <c r="G184" s="68"/>
      <c r="H184" s="68"/>
      <c r="I184" s="97"/>
      <c r="J184" s="68"/>
      <c r="K184" s="67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spans="1:26" ht="15.75" customHeight="1" x14ac:dyDescent="0.2">
      <c r="A185" s="63"/>
      <c r="B185" s="94" t="str">
        <f>+Presupuesto!A52</f>
        <v>7.4</v>
      </c>
      <c r="C185" s="690" t="str">
        <f>+Presupuesto!B52</f>
        <v>Zocalo porcelanato 10cm</v>
      </c>
      <c r="D185" s="623"/>
      <c r="E185" s="408"/>
      <c r="F185" s="96"/>
      <c r="G185" s="68"/>
      <c r="H185" s="68"/>
      <c r="I185" s="97">
        <f>+Presupuesto!C55</f>
        <v>0</v>
      </c>
      <c r="J185" s="68"/>
      <c r="K185" s="67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spans="1:26" ht="15.75" customHeight="1" x14ac:dyDescent="0.2">
      <c r="A186" s="63"/>
      <c r="B186" s="94"/>
      <c r="C186" s="690"/>
      <c r="D186" s="623"/>
      <c r="E186" s="408"/>
      <c r="F186" s="96"/>
      <c r="G186" s="68"/>
      <c r="H186" s="68"/>
      <c r="I186" s="97"/>
      <c r="J186" s="68">
        <f>PRODUCT(E186:H186)</f>
        <v>0</v>
      </c>
      <c r="K186" s="67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spans="1:26" ht="15.75" customHeight="1" x14ac:dyDescent="0.2">
      <c r="A187" s="63"/>
      <c r="B187" s="94"/>
      <c r="C187" s="690"/>
      <c r="D187" s="623"/>
      <c r="E187" s="408"/>
      <c r="F187" s="96"/>
      <c r="G187" s="68"/>
      <c r="H187" s="68"/>
      <c r="I187" s="97"/>
      <c r="J187" s="68">
        <f>PRODUCT(E187:H187)</f>
        <v>0</v>
      </c>
      <c r="K187" s="67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spans="1:26" ht="15.75" customHeight="1" x14ac:dyDescent="0.2">
      <c r="A188" s="63"/>
      <c r="B188" s="94"/>
      <c r="C188" s="690"/>
      <c r="D188" s="623"/>
      <c r="E188" s="282">
        <v>8.5299999999999994</v>
      </c>
      <c r="F188" s="96"/>
      <c r="G188" s="68"/>
      <c r="H188" s="68"/>
      <c r="I188" s="97"/>
      <c r="J188" s="68">
        <f>PRODUCT(E188:H188)</f>
        <v>8.5299999999999994</v>
      </c>
      <c r="K188" s="68">
        <f>SUM(J186:J188)</f>
        <v>8.5299999999999994</v>
      </c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spans="1:26" ht="2.25" customHeight="1" x14ac:dyDescent="0.2">
      <c r="A189" s="63"/>
      <c r="B189" s="94"/>
      <c r="C189" s="690"/>
      <c r="D189" s="623"/>
      <c r="E189" s="408"/>
      <c r="F189" s="96"/>
      <c r="G189" s="68"/>
      <c r="H189" s="68"/>
      <c r="I189" s="97"/>
      <c r="J189" s="68"/>
      <c r="K189" s="67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spans="1:26" ht="15.75" customHeight="1" x14ac:dyDescent="0.2">
      <c r="A190" s="63"/>
      <c r="B190" s="94" t="str">
        <f>+Presupuesto!A53</f>
        <v>7.5</v>
      </c>
      <c r="C190" s="690" t="str">
        <f>+Presupuesto!B53</f>
        <v>Antepecho Cerámico</v>
      </c>
      <c r="D190" s="623"/>
      <c r="E190" s="408"/>
      <c r="F190" s="96"/>
      <c r="G190" s="68"/>
      <c r="H190" s="68"/>
      <c r="I190" s="97" t="str">
        <f>+Presupuesto!C51</f>
        <v>m</v>
      </c>
      <c r="J190" s="68"/>
      <c r="K190" s="67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spans="1:26" ht="15.75" customHeight="1" x14ac:dyDescent="0.2">
      <c r="A191" s="63"/>
      <c r="B191" s="94"/>
      <c r="C191" s="690"/>
      <c r="D191" s="623"/>
      <c r="E191" s="408"/>
      <c r="F191" s="96"/>
      <c r="G191" s="68"/>
      <c r="H191" s="68"/>
      <c r="I191" s="97"/>
      <c r="J191" s="68">
        <f>PRODUCT(E191:H191)</f>
        <v>0</v>
      </c>
      <c r="K191" s="67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spans="1:26" ht="15.75" customHeight="1" x14ac:dyDescent="0.2">
      <c r="A192" s="63"/>
      <c r="B192" s="94"/>
      <c r="C192" s="690"/>
      <c r="D192" s="623"/>
      <c r="E192" s="408"/>
      <c r="F192" s="96"/>
      <c r="G192" s="68"/>
      <c r="H192" s="68"/>
      <c r="I192" s="97"/>
      <c r="J192" s="68">
        <f>PRODUCT(E192:H192)</f>
        <v>0</v>
      </c>
      <c r="K192" s="67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spans="1:26" ht="15.75" customHeight="1" x14ac:dyDescent="0.2">
      <c r="A193" s="63"/>
      <c r="B193" s="94"/>
      <c r="C193" s="690"/>
      <c r="D193" s="623"/>
      <c r="E193" s="282">
        <v>5.1100000000000003</v>
      </c>
      <c r="F193" s="96"/>
      <c r="G193" s="68"/>
      <c r="H193" s="68"/>
      <c r="I193" s="97"/>
      <c r="J193" s="68">
        <f>PRODUCT(E193:H193)</f>
        <v>5.1100000000000003</v>
      </c>
      <c r="K193" s="68">
        <f>SUM(J191:J193)</f>
        <v>5.1100000000000003</v>
      </c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spans="1:26" ht="2.25" customHeight="1" x14ac:dyDescent="0.2">
      <c r="A194" s="63"/>
      <c r="B194" s="94"/>
      <c r="C194" s="690"/>
      <c r="D194" s="623"/>
      <c r="E194" s="408"/>
      <c r="F194" s="96"/>
      <c r="G194" s="68"/>
      <c r="H194" s="68"/>
      <c r="I194" s="97"/>
      <c r="J194" s="68"/>
      <c r="K194" s="68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spans="1:26" ht="15.75" customHeight="1" x14ac:dyDescent="0.25">
      <c r="A195" s="63"/>
      <c r="B195" s="120">
        <f>+Presupuesto!A55</f>
        <v>8</v>
      </c>
      <c r="C195" s="698" t="str">
        <f>+Presupuesto!B55</f>
        <v>REVESTIMIENTOS</v>
      </c>
      <c r="D195" s="623"/>
      <c r="E195" s="436"/>
      <c r="F195" s="122"/>
      <c r="G195" s="122"/>
      <c r="H195" s="122"/>
      <c r="I195" s="122"/>
      <c r="J195" s="122"/>
      <c r="K195" s="121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spans="1:26" ht="15.75" customHeight="1" x14ac:dyDescent="0.2">
      <c r="A196" s="63"/>
      <c r="B196" s="94" t="str">
        <f>+Presupuesto!A56</f>
        <v>8.1</v>
      </c>
      <c r="C196" s="690" t="str">
        <f>+Presupuesto!B56</f>
        <v>Revestimeinto ceramico esmaltado</v>
      </c>
      <c r="D196" s="623"/>
      <c r="E196" s="408"/>
      <c r="F196" s="96"/>
      <c r="G196" s="68"/>
      <c r="H196" s="68"/>
      <c r="I196" s="97" t="str">
        <f>+Presupuesto!C56</f>
        <v>m2</v>
      </c>
      <c r="J196" s="68"/>
      <c r="K196" s="67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spans="1:26" ht="15.75" customHeight="1" x14ac:dyDescent="0.2">
      <c r="A197" s="63"/>
      <c r="B197" s="94"/>
      <c r="C197" s="690"/>
      <c r="D197" s="623"/>
      <c r="E197" s="408"/>
      <c r="F197" s="96"/>
      <c r="G197" s="68"/>
      <c r="H197" s="68"/>
      <c r="I197" s="97"/>
      <c r="J197" s="68">
        <f>PRODUCT(E197:H197)</f>
        <v>0</v>
      </c>
      <c r="K197" s="67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spans="1:26" ht="15.75" customHeight="1" x14ac:dyDescent="0.2">
      <c r="A198" s="63"/>
      <c r="B198" s="94"/>
      <c r="C198" s="690"/>
      <c r="D198" s="623"/>
      <c r="E198" s="408"/>
      <c r="F198" s="96"/>
      <c r="G198" s="68"/>
      <c r="H198" s="68"/>
      <c r="I198" s="97"/>
      <c r="J198" s="68">
        <f>PRODUCT(E198:H198)</f>
        <v>0</v>
      </c>
      <c r="K198" s="67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spans="1:26" ht="15.75" customHeight="1" x14ac:dyDescent="0.2">
      <c r="A199" s="63"/>
      <c r="B199" s="94"/>
      <c r="C199" s="690"/>
      <c r="D199" s="623"/>
      <c r="E199" s="282">
        <v>32.75</v>
      </c>
      <c r="F199" s="96"/>
      <c r="G199" s="68"/>
      <c r="H199" s="68"/>
      <c r="I199" s="97"/>
      <c r="J199" s="68">
        <f>PRODUCT(E199:H199)</f>
        <v>32.75</v>
      </c>
      <c r="K199" s="68">
        <f>SUM(J197:J199)</f>
        <v>32.75</v>
      </c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spans="1:26" ht="2.25" customHeight="1" x14ac:dyDescent="0.2">
      <c r="A200" s="63"/>
      <c r="B200" s="94"/>
      <c r="C200" s="690"/>
      <c r="D200" s="623"/>
      <c r="E200" s="408"/>
      <c r="F200" s="96"/>
      <c r="G200" s="68"/>
      <c r="H200" s="68"/>
      <c r="I200" s="97"/>
      <c r="J200" s="68"/>
      <c r="K200" s="67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spans="1:26" ht="15.75" customHeight="1" x14ac:dyDescent="0.2">
      <c r="A201" s="63"/>
      <c r="B201" s="94" t="str">
        <f>+Presupuesto!A57</f>
        <v>8.2</v>
      </c>
      <c r="C201" s="690" t="str">
        <f>+Presupuesto!B57</f>
        <v>Revestimeinto porcelanato</v>
      </c>
      <c r="D201" s="623"/>
      <c r="E201" s="408"/>
      <c r="F201" s="96"/>
      <c r="G201" s="68"/>
      <c r="H201" s="68"/>
      <c r="I201" s="97" t="str">
        <f>+Presupuesto!C57</f>
        <v>m2</v>
      </c>
      <c r="J201" s="68"/>
      <c r="K201" s="67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spans="1:26" ht="15.75" customHeight="1" x14ac:dyDescent="0.2">
      <c r="A202" s="63"/>
      <c r="B202" s="94"/>
      <c r="C202" s="690"/>
      <c r="D202" s="623"/>
      <c r="E202" s="408"/>
      <c r="F202" s="96"/>
      <c r="G202" s="68"/>
      <c r="H202" s="68"/>
      <c r="I202" s="97"/>
      <c r="J202" s="68">
        <f>PRODUCT(E202:H202)</f>
        <v>0</v>
      </c>
      <c r="K202" s="67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spans="1:26" ht="15.75" customHeight="1" x14ac:dyDescent="0.2">
      <c r="A203" s="63"/>
      <c r="B203" s="94"/>
      <c r="C203" s="690"/>
      <c r="D203" s="623"/>
      <c r="E203" s="408"/>
      <c r="F203" s="96"/>
      <c r="G203" s="68"/>
      <c r="H203" s="68"/>
      <c r="I203" s="97"/>
      <c r="J203" s="68">
        <f>PRODUCT(E203:H203)</f>
        <v>0</v>
      </c>
      <c r="K203" s="67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spans="1:26" ht="15.75" customHeight="1" x14ac:dyDescent="0.2">
      <c r="A204" s="63"/>
      <c r="B204" s="94"/>
      <c r="C204" s="690"/>
      <c r="D204" s="623"/>
      <c r="E204" s="282">
        <v>11.29</v>
      </c>
      <c r="F204" s="96"/>
      <c r="G204" s="68"/>
      <c r="H204" s="68"/>
      <c r="I204" s="97"/>
      <c r="J204" s="68">
        <f>PRODUCT(E204:H204)</f>
        <v>11.29</v>
      </c>
      <c r="K204" s="68">
        <f>SUM(J202:J204)</f>
        <v>11.29</v>
      </c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spans="1:26" ht="2.25" customHeight="1" x14ac:dyDescent="0.2">
      <c r="A205" s="63"/>
      <c r="B205" s="94"/>
      <c r="C205" s="690"/>
      <c r="D205" s="623"/>
      <c r="E205" s="408"/>
      <c r="F205" s="96"/>
      <c r="G205" s="68"/>
      <c r="H205" s="68"/>
      <c r="I205" s="97"/>
      <c r="J205" s="68"/>
      <c r="K205" s="67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spans="1:26" ht="15.75" customHeight="1" x14ac:dyDescent="0.2">
      <c r="A206" s="63"/>
      <c r="B206" s="103" t="str">
        <f>+Presupuesto!A58</f>
        <v>8.3</v>
      </c>
      <c r="C206" s="690" t="str">
        <f>+Presupuesto!B58</f>
        <v>Guardacanto de aluminio</v>
      </c>
      <c r="D206" s="623"/>
      <c r="E206" s="408"/>
      <c r="F206" s="68"/>
      <c r="G206" s="68"/>
      <c r="H206" s="68"/>
      <c r="I206" s="97" t="str">
        <f>+Presupuesto!C58</f>
        <v>m</v>
      </c>
      <c r="J206" s="68"/>
      <c r="K206" s="67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spans="1:26" ht="15.75" customHeight="1" x14ac:dyDescent="0.2">
      <c r="A207" s="63"/>
      <c r="B207" s="97"/>
      <c r="C207" s="691"/>
      <c r="D207" s="623"/>
      <c r="E207" s="408"/>
      <c r="F207" s="68"/>
      <c r="G207" s="68"/>
      <c r="H207" s="68"/>
      <c r="I207" s="97"/>
      <c r="J207" s="68">
        <f>PRODUCT(E207:H207)</f>
        <v>0</v>
      </c>
      <c r="K207" s="104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spans="1:26" ht="15.75" customHeight="1" x14ac:dyDescent="0.25">
      <c r="A208" s="63"/>
      <c r="B208" s="98"/>
      <c r="C208" s="691"/>
      <c r="D208" s="623"/>
      <c r="E208" s="408"/>
      <c r="F208" s="68"/>
      <c r="G208" s="68"/>
      <c r="H208" s="68"/>
      <c r="I208" s="68"/>
      <c r="J208" s="68">
        <f>PRODUCT(E208:H208)</f>
        <v>0</v>
      </c>
      <c r="K208" s="67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spans="1:26" ht="15.75" customHeight="1" x14ac:dyDescent="0.25">
      <c r="A209" s="63"/>
      <c r="B209" s="98"/>
      <c r="C209" s="691"/>
      <c r="D209" s="623"/>
      <c r="E209" s="282">
        <v>32.85</v>
      </c>
      <c r="F209" s="68"/>
      <c r="G209" s="68"/>
      <c r="H209" s="68"/>
      <c r="I209" s="68"/>
      <c r="J209" s="68">
        <f>PRODUCT(E209:H209)</f>
        <v>32.85</v>
      </c>
      <c r="K209" s="68">
        <f>SUM(J207:J209)</f>
        <v>32.85</v>
      </c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spans="1:26" ht="2.25" customHeight="1" x14ac:dyDescent="0.2">
      <c r="A210" s="63"/>
      <c r="B210" s="94"/>
      <c r="C210" s="690"/>
      <c r="D210" s="623"/>
      <c r="E210" s="408"/>
      <c r="F210" s="96"/>
      <c r="G210" s="68"/>
      <c r="H210" s="68"/>
      <c r="I210" s="97"/>
      <c r="J210" s="68"/>
      <c r="K210" s="67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spans="1:26" ht="15.75" customHeight="1" x14ac:dyDescent="0.2">
      <c r="A211" s="63"/>
      <c r="B211" s="94" t="str">
        <f>+Presupuesto!A59</f>
        <v>8.4</v>
      </c>
      <c r="C211" s="690" t="str">
        <f>+Presupuesto!B59</f>
        <v>Revestimiento piedra laja</v>
      </c>
      <c r="D211" s="700"/>
      <c r="E211" s="408"/>
      <c r="F211" s="96"/>
      <c r="G211" s="68"/>
      <c r="H211" s="68"/>
      <c r="I211" s="97" t="str">
        <f>+Presupuesto!C59</f>
        <v>m2</v>
      </c>
      <c r="J211" s="68"/>
      <c r="K211" s="67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spans="1:26" ht="15.75" customHeight="1" x14ac:dyDescent="0.2">
      <c r="A212" s="63"/>
      <c r="B212" s="94"/>
      <c r="C212" s="690"/>
      <c r="D212" s="700"/>
      <c r="E212" s="408"/>
      <c r="F212" s="96"/>
      <c r="G212" s="68"/>
      <c r="H212" s="68"/>
      <c r="I212" s="97"/>
      <c r="J212" s="68">
        <f>PRODUCT(E212:H212)</f>
        <v>0</v>
      </c>
      <c r="K212" s="67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spans="1:26" ht="15.75" customHeight="1" x14ac:dyDescent="0.2">
      <c r="A213" s="63"/>
      <c r="B213" s="94"/>
      <c r="C213" s="690"/>
      <c r="D213" s="700"/>
      <c r="E213" s="408"/>
      <c r="F213" s="96"/>
      <c r="G213" s="68"/>
      <c r="H213" s="68"/>
      <c r="I213" s="97"/>
      <c r="J213" s="68">
        <f>PRODUCT(E213:H213)</f>
        <v>0</v>
      </c>
      <c r="K213" s="67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spans="1:26" ht="15.75" customHeight="1" x14ac:dyDescent="0.2">
      <c r="A214" s="63"/>
      <c r="B214" s="94"/>
      <c r="C214" s="690"/>
      <c r="D214" s="700"/>
      <c r="E214" s="282">
        <v>25.16</v>
      </c>
      <c r="F214" s="96"/>
      <c r="G214" s="68"/>
      <c r="H214" s="68"/>
      <c r="I214" s="97"/>
      <c r="J214" s="68">
        <f>PRODUCT(E214:H214)</f>
        <v>25.16</v>
      </c>
      <c r="K214" s="68">
        <f>SUM(J212:J214)</f>
        <v>25.16</v>
      </c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spans="1:26" ht="2.25" customHeight="1" x14ac:dyDescent="0.2">
      <c r="A215" s="63"/>
      <c r="B215" s="94"/>
      <c r="C215" s="690"/>
      <c r="D215" s="700"/>
      <c r="E215" s="408"/>
      <c r="F215" s="96"/>
      <c r="G215" s="68"/>
      <c r="H215" s="68"/>
      <c r="I215" s="97"/>
      <c r="J215" s="68"/>
      <c r="K215" s="67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spans="1:26" ht="15.75" customHeight="1" x14ac:dyDescent="0.2">
      <c r="A216" s="63"/>
      <c r="B216" s="94" t="str">
        <f>+Presupuesto!A60</f>
        <v>8.5</v>
      </c>
      <c r="C216" s="690" t="str">
        <f>+Presupuesto!B60</f>
        <v>Revestimiento tejuela refractaria</v>
      </c>
      <c r="D216" s="623"/>
      <c r="E216" s="408"/>
      <c r="F216" s="96"/>
      <c r="G216" s="68"/>
      <c r="H216" s="68"/>
      <c r="I216" s="97" t="str">
        <f>+Presupuesto!C60</f>
        <v>m2</v>
      </c>
      <c r="J216" s="68"/>
      <c r="K216" s="67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spans="1:26" ht="15.75" customHeight="1" x14ac:dyDescent="0.2">
      <c r="A217" s="63"/>
      <c r="B217" s="94"/>
      <c r="C217" s="690"/>
      <c r="D217" s="623"/>
      <c r="E217" s="408"/>
      <c r="F217" s="96"/>
      <c r="G217" s="68"/>
      <c r="H217" s="68"/>
      <c r="I217" s="97"/>
      <c r="J217" s="68">
        <f>PRODUCT(E217:H217)</f>
        <v>0</v>
      </c>
      <c r="K217" s="67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spans="1:26" ht="15.75" customHeight="1" x14ac:dyDescent="0.2">
      <c r="A218" s="63"/>
      <c r="B218" s="94"/>
      <c r="C218" s="690"/>
      <c r="D218" s="623"/>
      <c r="E218" s="408"/>
      <c r="F218" s="96"/>
      <c r="G218" s="68"/>
      <c r="H218" s="68"/>
      <c r="I218" s="97"/>
      <c r="J218" s="68">
        <f>PRODUCT(E218:H218)</f>
        <v>0</v>
      </c>
      <c r="K218" s="67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spans="1:26" ht="15.75" customHeight="1" x14ac:dyDescent="0.2">
      <c r="A219" s="63"/>
      <c r="B219" s="94"/>
      <c r="C219" s="690"/>
      <c r="D219" s="623"/>
      <c r="E219" s="282">
        <v>4.3499999999999996</v>
      </c>
      <c r="F219" s="96"/>
      <c r="G219" s="68"/>
      <c r="H219" s="68"/>
      <c r="I219" s="97"/>
      <c r="J219" s="68">
        <f>PRODUCT(E219:H219)</f>
        <v>4.3499999999999996</v>
      </c>
      <c r="K219" s="68">
        <f>SUM(J217:J219)</f>
        <v>4.3499999999999996</v>
      </c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spans="1:26" ht="2.25" customHeight="1" x14ac:dyDescent="0.2">
      <c r="A220" s="63"/>
      <c r="B220" s="94"/>
      <c r="C220" s="690"/>
      <c r="D220" s="623"/>
      <c r="E220" s="408"/>
      <c r="F220" s="96"/>
      <c r="G220" s="68"/>
      <c r="H220" s="68"/>
      <c r="I220" s="97"/>
      <c r="J220" s="68"/>
      <c r="K220" s="67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spans="1:26" ht="15.75" customHeight="1" x14ac:dyDescent="0.25">
      <c r="A221" s="63"/>
      <c r="B221" s="123">
        <f>+Presupuesto!A62</f>
        <v>9</v>
      </c>
      <c r="C221" s="699" t="str">
        <f>+Presupuesto!B62</f>
        <v>MARMOLERIA Y GRANITO</v>
      </c>
      <c r="D221" s="623"/>
      <c r="E221" s="437"/>
      <c r="F221" s="125"/>
      <c r="G221" s="125"/>
      <c r="H221" s="125"/>
      <c r="I221" s="125"/>
      <c r="J221" s="125"/>
      <c r="K221" s="124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spans="1:26" ht="15.75" customHeight="1" x14ac:dyDescent="0.2">
      <c r="A222" s="63"/>
      <c r="B222" s="103" t="str">
        <f>+Presupuesto!A63</f>
        <v>9.1</v>
      </c>
      <c r="C222" s="690" t="str">
        <f>+Presupuesto!B63</f>
        <v>Mesada de Granito Natural tipo Negro Brasil e=2cm</v>
      </c>
      <c r="D222" s="623"/>
      <c r="E222" s="408"/>
      <c r="F222" s="68"/>
      <c r="G222" s="68"/>
      <c r="H222" s="68"/>
      <c r="I222" s="97" t="str">
        <f>+Presupuesto!C63</f>
        <v>m2</v>
      </c>
      <c r="J222" s="68"/>
      <c r="K222" s="67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spans="1:26" ht="15.75" customHeight="1" x14ac:dyDescent="0.2">
      <c r="A223" s="63"/>
      <c r="B223" s="97"/>
      <c r="C223" s="691"/>
      <c r="D223" s="623"/>
      <c r="E223" s="408"/>
      <c r="F223" s="68"/>
      <c r="G223" s="68"/>
      <c r="H223" s="68"/>
      <c r="I223" s="97"/>
      <c r="J223" s="68">
        <f>PRODUCT(E223:H223)</f>
        <v>0</v>
      </c>
      <c r="K223" s="104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spans="1:26" ht="15.75" customHeight="1" x14ac:dyDescent="0.25">
      <c r="A224" s="63"/>
      <c r="B224" s="98"/>
      <c r="C224" s="691"/>
      <c r="D224" s="623"/>
      <c r="E224" s="408"/>
      <c r="F224" s="68"/>
      <c r="G224" s="68"/>
      <c r="H224" s="68"/>
      <c r="I224" s="68"/>
      <c r="J224" s="68">
        <f>PRODUCT(E224:H224)</f>
        <v>0</v>
      </c>
      <c r="K224" s="67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spans="1:26" ht="15.75" customHeight="1" x14ac:dyDescent="0.25">
      <c r="A225" s="63"/>
      <c r="B225" s="98"/>
      <c r="C225" s="691"/>
      <c r="D225" s="623"/>
      <c r="E225" s="282">
        <v>2.34</v>
      </c>
      <c r="F225" s="68"/>
      <c r="G225" s="68"/>
      <c r="H225" s="68"/>
      <c r="I225" s="68"/>
      <c r="J225" s="68">
        <f>PRODUCT(E225:H225)</f>
        <v>2.34</v>
      </c>
      <c r="K225" s="68">
        <f>SUM(J223:J225)</f>
        <v>2.34</v>
      </c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spans="1:26" ht="2.25" customHeight="1" x14ac:dyDescent="0.2">
      <c r="A226" s="63"/>
      <c r="B226" s="94"/>
      <c r="C226" s="690"/>
      <c r="D226" s="623"/>
      <c r="E226" s="408"/>
      <c r="F226" s="96"/>
      <c r="G226" s="68"/>
      <c r="H226" s="68"/>
      <c r="I226" s="97"/>
      <c r="J226" s="68"/>
      <c r="K226" s="67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spans="1:26" ht="15.75" customHeight="1" x14ac:dyDescent="0.2">
      <c r="A227" s="63"/>
      <c r="B227" s="103" t="str">
        <f>+Presupuesto!A64</f>
        <v>9.2</v>
      </c>
      <c r="C227" s="690" t="str">
        <f>+Presupuesto!B64</f>
        <v>Mesada de Granito Natural tipo Galala e=2cm</v>
      </c>
      <c r="D227" s="623"/>
      <c r="E227" s="408"/>
      <c r="F227" s="68"/>
      <c r="G227" s="68"/>
      <c r="H227" s="68"/>
      <c r="I227" s="97" t="str">
        <f>+Presupuesto!C64</f>
        <v>m2</v>
      </c>
      <c r="J227" s="68"/>
      <c r="K227" s="67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spans="1:26" ht="15.75" customHeight="1" x14ac:dyDescent="0.2">
      <c r="A228" s="63"/>
      <c r="B228" s="97"/>
      <c r="C228" s="691"/>
      <c r="D228" s="623"/>
      <c r="E228" s="408"/>
      <c r="F228" s="68"/>
      <c r="G228" s="68"/>
      <c r="H228" s="68"/>
      <c r="I228" s="97"/>
      <c r="J228" s="68">
        <f>PRODUCT(E228:H228)</f>
        <v>0</v>
      </c>
      <c r="K228" s="104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spans="1:26" ht="15.75" customHeight="1" x14ac:dyDescent="0.25">
      <c r="A229" s="63"/>
      <c r="B229" s="98"/>
      <c r="C229" s="691"/>
      <c r="D229" s="623"/>
      <c r="E229" s="408"/>
      <c r="F229" s="68"/>
      <c r="G229" s="68"/>
      <c r="H229" s="68"/>
      <c r="I229" s="68"/>
      <c r="J229" s="68">
        <f>PRODUCT(E229:H229)</f>
        <v>0</v>
      </c>
      <c r="K229" s="67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spans="1:26" ht="15.75" customHeight="1" x14ac:dyDescent="0.25">
      <c r="A230" s="63"/>
      <c r="B230" s="98"/>
      <c r="C230" s="691"/>
      <c r="D230" s="623"/>
      <c r="E230" s="283">
        <v>1.1000000000000001</v>
      </c>
      <c r="F230" s="68"/>
      <c r="G230" s="68"/>
      <c r="H230" s="68"/>
      <c r="I230" s="68"/>
      <c r="J230" s="68">
        <f>PRODUCT(E230:H230)</f>
        <v>1.1000000000000001</v>
      </c>
      <c r="K230" s="68">
        <f>SUM(J228:J230)</f>
        <v>1.1000000000000001</v>
      </c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spans="1:26" ht="2.25" customHeight="1" x14ac:dyDescent="0.2">
      <c r="A231" s="63"/>
      <c r="B231" s="94"/>
      <c r="C231" s="690"/>
      <c r="D231" s="623"/>
      <c r="E231" s="408"/>
      <c r="F231" s="96"/>
      <c r="G231" s="68"/>
      <c r="H231" s="68"/>
      <c r="I231" s="97"/>
      <c r="J231" s="68"/>
      <c r="K231" s="67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spans="1:26" ht="15.75" customHeight="1" x14ac:dyDescent="0.2">
      <c r="A232" s="63"/>
      <c r="B232" s="103" t="str">
        <f>+Presupuesto!A65</f>
        <v>9.3</v>
      </c>
      <c r="C232" s="690" t="str">
        <f>+Presupuesto!B65</f>
        <v>Mesada de Granito Natural tipo Gris Mara e=2cm</v>
      </c>
      <c r="D232" s="623"/>
      <c r="E232" s="408"/>
      <c r="F232" s="68"/>
      <c r="G232" s="68"/>
      <c r="H232" s="68"/>
      <c r="I232" s="97" t="str">
        <f>+Presupuesto!C65</f>
        <v>m2</v>
      </c>
      <c r="J232" s="68"/>
      <c r="K232" s="67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spans="1:26" ht="15.75" customHeight="1" x14ac:dyDescent="0.2">
      <c r="A233" s="63"/>
      <c r="B233" s="97"/>
      <c r="C233" s="691"/>
      <c r="D233" s="623"/>
      <c r="E233" s="408"/>
      <c r="F233" s="68"/>
      <c r="G233" s="68"/>
      <c r="H233" s="68"/>
      <c r="I233" s="97"/>
      <c r="J233" s="68">
        <f>PRODUCT(E233:H233)</f>
        <v>0</v>
      </c>
      <c r="K233" s="104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spans="1:26" ht="15.75" customHeight="1" x14ac:dyDescent="0.25">
      <c r="A234" s="63"/>
      <c r="B234" s="98"/>
      <c r="C234" s="691"/>
      <c r="D234" s="623"/>
      <c r="E234" s="408"/>
      <c r="F234" s="68"/>
      <c r="G234" s="68"/>
      <c r="H234" s="68"/>
      <c r="I234" s="68"/>
      <c r="J234" s="68">
        <f>PRODUCT(E234:H234)</f>
        <v>0</v>
      </c>
      <c r="K234" s="67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spans="1:26" ht="15.75" customHeight="1" x14ac:dyDescent="0.25">
      <c r="A235" s="63"/>
      <c r="B235" s="98"/>
      <c r="C235" s="691"/>
      <c r="D235" s="623"/>
      <c r="E235" s="282">
        <v>2.16</v>
      </c>
      <c r="F235" s="68"/>
      <c r="G235" s="68"/>
      <c r="H235" s="68"/>
      <c r="I235" s="68"/>
      <c r="J235" s="68">
        <f>PRODUCT(E235:H235)</f>
        <v>2.16</v>
      </c>
      <c r="K235" s="68">
        <f>SUM(J233:J235)</f>
        <v>2.16</v>
      </c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spans="1:26" ht="2.25" customHeight="1" x14ac:dyDescent="0.2">
      <c r="A236" s="63"/>
      <c r="B236" s="94"/>
      <c r="C236" s="690"/>
      <c r="D236" s="623"/>
      <c r="E236" s="408"/>
      <c r="F236" s="96"/>
      <c r="G236" s="68"/>
      <c r="H236" s="68"/>
      <c r="I236" s="97"/>
      <c r="J236" s="68"/>
      <c r="K236" s="67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spans="1:26" ht="15.75" customHeight="1" x14ac:dyDescent="0.25">
      <c r="A237" s="63"/>
      <c r="B237" s="126">
        <f>+Presupuesto!A67</f>
        <v>10</v>
      </c>
      <c r="C237" s="701" t="str">
        <f>+Presupuesto!B67</f>
        <v>CIELORRASOS</v>
      </c>
      <c r="D237" s="623"/>
      <c r="E237" s="438"/>
      <c r="F237" s="128"/>
      <c r="G237" s="128"/>
      <c r="H237" s="128"/>
      <c r="I237" s="128"/>
      <c r="J237" s="128"/>
      <c r="K237" s="127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spans="1:26" ht="15.75" customHeight="1" x14ac:dyDescent="0.2">
      <c r="A238" s="63"/>
      <c r="B238" s="94" t="str">
        <f>+Presupuesto!A68</f>
        <v>10.1</v>
      </c>
      <c r="C238" s="690" t="str">
        <f>+Presupuesto!B68</f>
        <v>Cielorraso aplicado bajo losa</v>
      </c>
      <c r="D238" s="623"/>
      <c r="E238" s="408"/>
      <c r="F238" s="96"/>
      <c r="G238" s="68"/>
      <c r="H238" s="68"/>
      <c r="I238" s="97" t="str">
        <f>+Presupuesto!C68</f>
        <v>m2</v>
      </c>
      <c r="J238" s="68"/>
      <c r="K238" s="67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spans="1:26" ht="15.75" customHeight="1" x14ac:dyDescent="0.2">
      <c r="A239" s="63"/>
      <c r="B239" s="94"/>
      <c r="C239" s="690"/>
      <c r="D239" s="623"/>
      <c r="E239" s="408"/>
      <c r="F239" s="96"/>
      <c r="G239" s="68"/>
      <c r="H239" s="68"/>
      <c r="I239" s="97"/>
      <c r="J239" s="68">
        <f>PRODUCT(E239:H239)</f>
        <v>0</v>
      </c>
      <c r="K239" s="67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spans="1:26" ht="15.75" customHeight="1" x14ac:dyDescent="0.2">
      <c r="A240" s="63"/>
      <c r="B240" s="94"/>
      <c r="C240" s="690"/>
      <c r="D240" s="623"/>
      <c r="E240" s="408"/>
      <c r="F240" s="96"/>
      <c r="G240" s="68"/>
      <c r="H240" s="68"/>
      <c r="I240" s="97"/>
      <c r="J240" s="68">
        <f>PRODUCT(E240:H240)</f>
        <v>0</v>
      </c>
      <c r="K240" s="67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spans="1:26" ht="15.75" customHeight="1" x14ac:dyDescent="0.2">
      <c r="A241" s="63"/>
      <c r="B241" s="94"/>
      <c r="C241" s="690"/>
      <c r="D241" s="623"/>
      <c r="E241" s="282">
        <v>87.08</v>
      </c>
      <c r="F241" s="96"/>
      <c r="G241" s="68"/>
      <c r="H241" s="68"/>
      <c r="I241" s="97"/>
      <c r="J241" s="68">
        <f>PRODUCT(E241:H241)</f>
        <v>87.08</v>
      </c>
      <c r="K241" s="68">
        <f>SUM(J239:J241)</f>
        <v>87.08</v>
      </c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spans="1:26" ht="2.25" customHeight="1" x14ac:dyDescent="0.2">
      <c r="A242" s="63"/>
      <c r="B242" s="94"/>
      <c r="C242" s="690"/>
      <c r="D242" s="623"/>
      <c r="E242" s="408"/>
      <c r="F242" s="96"/>
      <c r="G242" s="68"/>
      <c r="H242" s="68"/>
      <c r="I242" s="97"/>
      <c r="J242" s="68"/>
      <c r="K242" s="67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spans="1:26" ht="15.75" customHeight="1" x14ac:dyDescent="0.2">
      <c r="A243" s="63"/>
      <c r="B243" s="103" t="str">
        <f>+Presupuesto!A69</f>
        <v>10.2</v>
      </c>
      <c r="C243" s="690" t="str">
        <f>+Presupuesto!B69</f>
        <v xml:space="preserve">Cielorraso suspendido de placas de yeso 9mm </v>
      </c>
      <c r="D243" s="623"/>
      <c r="E243" s="408"/>
      <c r="F243" s="68"/>
      <c r="G243" s="68"/>
      <c r="H243" s="68"/>
      <c r="I243" s="97" t="str">
        <f>+Presupuesto!C69</f>
        <v>m2</v>
      </c>
      <c r="J243" s="68"/>
      <c r="K243" s="67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spans="1:26" ht="15.75" customHeight="1" x14ac:dyDescent="0.2">
      <c r="A244" s="63"/>
      <c r="B244" s="97"/>
      <c r="C244" s="691"/>
      <c r="D244" s="623"/>
      <c r="E244" s="408"/>
      <c r="F244" s="68"/>
      <c r="G244" s="68"/>
      <c r="H244" s="68"/>
      <c r="I244" s="97"/>
      <c r="J244" s="68">
        <f>PRODUCT(E244:H244)</f>
        <v>0</v>
      </c>
      <c r="K244" s="104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spans="1:26" ht="15.75" customHeight="1" x14ac:dyDescent="0.25">
      <c r="A245" s="63"/>
      <c r="B245" s="98"/>
      <c r="C245" s="691"/>
      <c r="D245" s="623"/>
      <c r="E245" s="408"/>
      <c r="F245" s="68"/>
      <c r="G245" s="68"/>
      <c r="H245" s="68"/>
      <c r="I245" s="68"/>
      <c r="J245" s="68">
        <f>PRODUCT(E245:H245)</f>
        <v>0</v>
      </c>
      <c r="K245" s="67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spans="1:26" ht="15.75" customHeight="1" x14ac:dyDescent="0.25">
      <c r="A246" s="63"/>
      <c r="B246" s="98"/>
      <c r="C246" s="691"/>
      <c r="D246" s="623"/>
      <c r="E246" s="282">
        <v>134.87</v>
      </c>
      <c r="F246" s="68"/>
      <c r="G246" s="68"/>
      <c r="H246" s="68"/>
      <c r="I246" s="68"/>
      <c r="J246" s="68">
        <f>PRODUCT(E246:H246)</f>
        <v>134.87</v>
      </c>
      <c r="K246" s="68">
        <f>SUM(J244:J246)</f>
        <v>134.87</v>
      </c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spans="1:26" ht="2.25" customHeight="1" x14ac:dyDescent="0.2">
      <c r="A247" s="63"/>
      <c r="B247" s="94"/>
      <c r="C247" s="690"/>
      <c r="D247" s="623"/>
      <c r="E247" s="408"/>
      <c r="F247" s="96"/>
      <c r="G247" s="68"/>
      <c r="H247" s="68"/>
      <c r="I247" s="97"/>
      <c r="J247" s="68"/>
      <c r="K247" s="67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spans="1:26" ht="15.75" customHeight="1" x14ac:dyDescent="0.25">
      <c r="A248" s="63"/>
      <c r="B248" s="129">
        <f>+Presupuesto!A71</f>
        <v>11</v>
      </c>
      <c r="C248" s="704" t="str">
        <f>+Presupuesto!B71</f>
        <v>CARPINTERIA</v>
      </c>
      <c r="D248" s="623"/>
      <c r="E248" s="439"/>
      <c r="F248" s="131"/>
      <c r="G248" s="131"/>
      <c r="H248" s="131"/>
      <c r="I248" s="131"/>
      <c r="J248" s="131"/>
      <c r="K248" s="130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spans="1:26" ht="15.75" customHeight="1" x14ac:dyDescent="0.2">
      <c r="A249" s="63"/>
      <c r="B249" s="94" t="str">
        <f>+Presupuesto!A72</f>
        <v>11.1</v>
      </c>
      <c r="C249" s="690" t="str">
        <f>+Presupuesto!B72</f>
        <v>Carpinteria de aluminio linea ROTONDA 640  de HYDRO - DVH y puertas placa con marco de madera</v>
      </c>
      <c r="D249" s="623"/>
      <c r="E249" s="408"/>
      <c r="F249" s="96"/>
      <c r="G249" s="68"/>
      <c r="H249" s="68"/>
      <c r="I249" s="97" t="str">
        <f>+Presupuesto!C72</f>
        <v>gl</v>
      </c>
      <c r="J249" s="68"/>
      <c r="K249" s="67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spans="1:26" ht="15.75" customHeight="1" x14ac:dyDescent="0.2">
      <c r="A250" s="63"/>
      <c r="B250" s="94"/>
      <c r="C250" s="703"/>
      <c r="D250" s="623"/>
      <c r="E250" s="408"/>
      <c r="F250" s="96"/>
      <c r="G250" s="68"/>
      <c r="H250" s="68"/>
      <c r="I250" s="97"/>
      <c r="J250" s="68">
        <f>PRODUCT(E250:H250)</f>
        <v>0</v>
      </c>
      <c r="K250" s="67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spans="1:26" ht="15.75" customHeight="1" x14ac:dyDescent="0.2">
      <c r="A251" s="63"/>
      <c r="B251" s="94"/>
      <c r="C251" s="703"/>
      <c r="D251" s="623"/>
      <c r="E251" s="408"/>
      <c r="F251" s="96"/>
      <c r="G251" s="68"/>
      <c r="H251" s="68"/>
      <c r="I251" s="97"/>
      <c r="J251" s="68">
        <f>PRODUCT(E251:H251)</f>
        <v>0</v>
      </c>
      <c r="K251" s="67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spans="1:26" ht="15.75" customHeight="1" x14ac:dyDescent="0.2">
      <c r="A252" s="63"/>
      <c r="B252" s="94"/>
      <c r="C252" s="703"/>
      <c r="D252" s="623"/>
      <c r="E252" s="282">
        <v>1</v>
      </c>
      <c r="F252" s="96"/>
      <c r="G252" s="68"/>
      <c r="H252" s="68"/>
      <c r="I252" s="97"/>
      <c r="J252" s="68">
        <f>PRODUCT(E252:H252)</f>
        <v>1</v>
      </c>
      <c r="K252" s="67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spans="1:26" ht="15.75" customHeight="1" x14ac:dyDescent="0.2">
      <c r="A253" s="63"/>
      <c r="B253" s="94"/>
      <c r="C253" s="690"/>
      <c r="D253" s="623"/>
      <c r="E253" s="408"/>
      <c r="F253" s="96"/>
      <c r="G253" s="68"/>
      <c r="H253" s="68"/>
      <c r="I253" s="97"/>
      <c r="J253" s="68"/>
      <c r="K253" s="68">
        <f>SUM(J250:J252)</f>
        <v>1</v>
      </c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spans="1:26" ht="3" customHeight="1" x14ac:dyDescent="0.2">
      <c r="A254" s="63"/>
      <c r="B254" s="94"/>
      <c r="C254" s="95"/>
      <c r="D254" s="593"/>
      <c r="E254" s="408"/>
      <c r="F254" s="96"/>
      <c r="G254" s="68"/>
      <c r="H254" s="68"/>
      <c r="I254" s="97"/>
      <c r="J254" s="68"/>
      <c r="K254" s="68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spans="1:26" ht="15.75" customHeight="1" x14ac:dyDescent="0.25">
      <c r="A255" s="63"/>
      <c r="B255" s="594">
        <f>+Presupuesto!A74</f>
        <v>12</v>
      </c>
      <c r="C255" s="705" t="str">
        <f>+Presupuesto!B74</f>
        <v>MUEBLES DE COCINA Y ASADOR, PLACARDS, VANITORYS Y VESTIDORES</v>
      </c>
      <c r="D255" s="706"/>
      <c r="E255" s="595"/>
      <c r="F255" s="596"/>
      <c r="G255" s="596"/>
      <c r="H255" s="596"/>
      <c r="I255" s="596"/>
      <c r="J255" s="596"/>
      <c r="K255" s="597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spans="1:26" ht="15.75" customHeight="1" x14ac:dyDescent="0.2">
      <c r="A256" s="63"/>
      <c r="B256" s="94" t="s">
        <v>120</v>
      </c>
      <c r="C256" s="690" t="str">
        <f>+Presupuesto!B75</f>
        <v xml:space="preserve">Muebles y despensa de cocina, muebles de asador, vanitorys de baños, vestidores y puertas de vestidores </v>
      </c>
      <c r="D256" s="623"/>
      <c r="E256" s="408"/>
      <c r="F256" s="96"/>
      <c r="G256" s="68"/>
      <c r="H256" s="68"/>
      <c r="I256" s="97" t="s">
        <v>28</v>
      </c>
      <c r="J256" s="68"/>
      <c r="K256" s="67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spans="1:26" ht="15.75" customHeight="1" x14ac:dyDescent="0.2">
      <c r="A257" s="63"/>
      <c r="B257" s="94"/>
      <c r="C257" s="703"/>
      <c r="D257" s="623"/>
      <c r="E257" s="408"/>
      <c r="F257" s="96"/>
      <c r="G257" s="68"/>
      <c r="H257" s="68"/>
      <c r="I257" s="97"/>
      <c r="J257" s="68">
        <v>0</v>
      </c>
      <c r="K257" s="67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spans="1:26" ht="15.75" customHeight="1" x14ac:dyDescent="0.2">
      <c r="A258" s="63"/>
      <c r="B258" s="94"/>
      <c r="C258" s="703"/>
      <c r="D258" s="623"/>
      <c r="E258" s="408"/>
      <c r="F258" s="96"/>
      <c r="G258" s="68"/>
      <c r="H258" s="68"/>
      <c r="I258" s="97"/>
      <c r="J258" s="68">
        <v>0</v>
      </c>
      <c r="K258" s="67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spans="1:26" ht="15.75" customHeight="1" x14ac:dyDescent="0.2">
      <c r="A259" s="63"/>
      <c r="B259" s="94"/>
      <c r="C259" s="703"/>
      <c r="D259" s="623"/>
      <c r="E259" s="282">
        <v>1</v>
      </c>
      <c r="F259" s="96"/>
      <c r="G259" s="68"/>
      <c r="H259" s="68"/>
      <c r="I259" s="97"/>
      <c r="J259" s="68">
        <v>1</v>
      </c>
      <c r="K259" s="68">
        <f>SUM(J257:J259)</f>
        <v>1</v>
      </c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spans="1:26" ht="3" customHeight="1" x14ac:dyDescent="0.2">
      <c r="A260" s="63"/>
      <c r="B260" s="94"/>
      <c r="C260" s="690"/>
      <c r="D260" s="623"/>
      <c r="E260" s="408"/>
      <c r="F260" s="96"/>
      <c r="G260" s="68"/>
      <c r="H260" s="68"/>
      <c r="I260" s="97"/>
      <c r="J260" s="68"/>
      <c r="K260" s="67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spans="1:26" ht="15.75" customHeight="1" x14ac:dyDescent="0.25">
      <c r="A261" s="63"/>
      <c r="B261" s="132">
        <f>+Presupuesto!A77</f>
        <v>13</v>
      </c>
      <c r="C261" s="702" t="str">
        <f>+Presupuesto!B77</f>
        <v>INSTALACION ELECTRICA</v>
      </c>
      <c r="D261" s="623"/>
      <c r="E261" s="440"/>
      <c r="F261" s="134"/>
      <c r="G261" s="134"/>
      <c r="H261" s="134"/>
      <c r="I261" s="134"/>
      <c r="J261" s="134"/>
      <c r="K261" s="13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spans="1:26" ht="15.75" customHeight="1" x14ac:dyDescent="0.2">
      <c r="A262" s="63"/>
      <c r="B262" s="94" t="str">
        <f>+Presupuesto!A78</f>
        <v>13.1</v>
      </c>
      <c r="C262" s="690" t="str">
        <f>+Presupuesto!B78</f>
        <v>Cajas y accesorios</v>
      </c>
      <c r="D262" s="623"/>
      <c r="E262" s="282"/>
      <c r="F262" s="96"/>
      <c r="G262" s="68"/>
      <c r="H262" s="68"/>
      <c r="I262" s="97" t="str">
        <f>+Presupuesto!C78</f>
        <v>gl</v>
      </c>
      <c r="J262" s="68"/>
      <c r="K262" s="67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spans="1:26" ht="15.75" customHeight="1" x14ac:dyDescent="0.2">
      <c r="A263" s="63"/>
      <c r="B263" s="94"/>
      <c r="C263" s="690"/>
      <c r="D263" s="623"/>
      <c r="E263" s="282"/>
      <c r="F263" s="96"/>
      <c r="G263" s="68"/>
      <c r="H263" s="68"/>
      <c r="I263" s="97"/>
      <c r="J263" s="68">
        <f>PRODUCT(E263:H263)</f>
        <v>0</v>
      </c>
      <c r="K263" s="67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spans="1:26" ht="15.75" customHeight="1" x14ac:dyDescent="0.2">
      <c r="A264" s="63"/>
      <c r="B264" s="94"/>
      <c r="C264" s="690"/>
      <c r="D264" s="623"/>
      <c r="E264" s="282"/>
      <c r="F264" s="96"/>
      <c r="G264" s="68"/>
      <c r="H264" s="68"/>
      <c r="I264" s="97"/>
      <c r="J264" s="68">
        <f>PRODUCT(E264:H264)</f>
        <v>0</v>
      </c>
      <c r="K264" s="67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spans="1:26" ht="15.75" customHeight="1" x14ac:dyDescent="0.2">
      <c r="A265" s="63"/>
      <c r="B265" s="94"/>
      <c r="C265" s="690"/>
      <c r="D265" s="623"/>
      <c r="E265" s="466">
        <v>1</v>
      </c>
      <c r="F265" s="96"/>
      <c r="G265" s="68"/>
      <c r="H265" s="68"/>
      <c r="I265" s="97"/>
      <c r="J265" s="68">
        <f>PRODUCT(E265:H265)</f>
        <v>1</v>
      </c>
      <c r="K265" s="68">
        <f>SUM(J263:J265)</f>
        <v>1</v>
      </c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spans="1:26" ht="2.25" customHeight="1" x14ac:dyDescent="0.2">
      <c r="A266" s="63"/>
      <c r="B266" s="94"/>
      <c r="C266" s="690"/>
      <c r="D266" s="623"/>
      <c r="E266" s="467"/>
      <c r="F266" s="96"/>
      <c r="G266" s="68"/>
      <c r="H266" s="68"/>
      <c r="I266" s="97"/>
      <c r="J266" s="68"/>
      <c r="K266" s="67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spans="1:26" ht="15.75" customHeight="1" x14ac:dyDescent="0.2">
      <c r="A267" s="63"/>
      <c r="B267" s="103" t="str">
        <f>+Presupuesto!A79</f>
        <v>13.2</v>
      </c>
      <c r="C267" s="690" t="str">
        <f>+Presupuesto!B79</f>
        <v>Caños y accesorios</v>
      </c>
      <c r="D267" s="623"/>
      <c r="E267" s="283"/>
      <c r="F267" s="68"/>
      <c r="G267" s="68"/>
      <c r="H267" s="68"/>
      <c r="I267" s="97" t="str">
        <f>+Presupuesto!C79</f>
        <v>gl</v>
      </c>
      <c r="J267" s="68"/>
      <c r="K267" s="67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spans="1:26" ht="15.75" customHeight="1" x14ac:dyDescent="0.2">
      <c r="A268" s="63"/>
      <c r="B268" s="97"/>
      <c r="C268" s="691"/>
      <c r="D268" s="623"/>
      <c r="E268" s="283"/>
      <c r="F268" s="68"/>
      <c r="G268" s="68"/>
      <c r="H268" s="68"/>
      <c r="I268" s="97"/>
      <c r="J268" s="68">
        <f>PRODUCT(E268:H268)</f>
        <v>0</v>
      </c>
      <c r="K268" s="104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spans="1:26" ht="15.75" customHeight="1" x14ac:dyDescent="0.25">
      <c r="A269" s="63"/>
      <c r="B269" s="98"/>
      <c r="C269" s="691"/>
      <c r="D269" s="623"/>
      <c r="E269" s="283"/>
      <c r="F269" s="68"/>
      <c r="G269" s="68"/>
      <c r="H269" s="68"/>
      <c r="I269" s="68"/>
      <c r="J269" s="68">
        <f>PRODUCT(E269:H269)</f>
        <v>0</v>
      </c>
      <c r="K269" s="67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spans="1:26" ht="15.75" customHeight="1" x14ac:dyDescent="0.25">
      <c r="A270" s="63"/>
      <c r="B270" s="98"/>
      <c r="C270" s="691"/>
      <c r="D270" s="623"/>
      <c r="E270" s="468">
        <v>1</v>
      </c>
      <c r="F270" s="68"/>
      <c r="G270" s="68"/>
      <c r="H270" s="68"/>
      <c r="I270" s="68"/>
      <c r="J270" s="68">
        <f>PRODUCT(E270:H270)</f>
        <v>1</v>
      </c>
      <c r="K270" s="68">
        <f>SUM(J268:J270)</f>
        <v>1</v>
      </c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spans="1:26" ht="2.25" customHeight="1" x14ac:dyDescent="0.2">
      <c r="A271" s="63"/>
      <c r="B271" s="94"/>
      <c r="C271" s="690"/>
      <c r="D271" s="623"/>
      <c r="E271" s="467"/>
      <c r="F271" s="96"/>
      <c r="G271" s="68"/>
      <c r="H271" s="68"/>
      <c r="I271" s="97"/>
      <c r="J271" s="68"/>
      <c r="K271" s="67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spans="1:26" ht="15.75" customHeight="1" x14ac:dyDescent="0.2">
      <c r="A272" s="63"/>
      <c r="B272" s="94" t="str">
        <f>+Presupuesto!A80</f>
        <v>13.3</v>
      </c>
      <c r="C272" s="690" t="str">
        <f>+Presupuesto!B80</f>
        <v>Llaves y tomacorrientes</v>
      </c>
      <c r="D272" s="623"/>
      <c r="E272" s="467"/>
      <c r="F272" s="96"/>
      <c r="G272" s="68"/>
      <c r="H272" s="68"/>
      <c r="I272" s="97" t="str">
        <f>+Presupuesto!C80</f>
        <v>gl</v>
      </c>
      <c r="J272" s="68"/>
      <c r="K272" s="67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spans="1:26" ht="15.75" customHeight="1" x14ac:dyDescent="0.2">
      <c r="A273" s="63"/>
      <c r="B273" s="94"/>
      <c r="C273" s="690"/>
      <c r="D273" s="623"/>
      <c r="E273" s="467"/>
      <c r="F273" s="96"/>
      <c r="G273" s="68"/>
      <c r="H273" s="68"/>
      <c r="I273" s="97"/>
      <c r="J273" s="68">
        <f>PRODUCT(E273:H273)</f>
        <v>0</v>
      </c>
      <c r="K273" s="67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spans="1:26" ht="15.75" customHeight="1" x14ac:dyDescent="0.2">
      <c r="A274" s="63"/>
      <c r="B274" s="94"/>
      <c r="C274" s="690"/>
      <c r="D274" s="623"/>
      <c r="E274" s="467"/>
      <c r="F274" s="96"/>
      <c r="G274" s="68"/>
      <c r="H274" s="68"/>
      <c r="I274" s="97"/>
      <c r="J274" s="68">
        <f>PRODUCT(E274:H274)</f>
        <v>0</v>
      </c>
      <c r="K274" s="67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spans="1:26" ht="15.75" customHeight="1" x14ac:dyDescent="0.2">
      <c r="A275" s="63"/>
      <c r="B275" s="94"/>
      <c r="C275" s="690"/>
      <c r="D275" s="623"/>
      <c r="E275" s="466">
        <v>1</v>
      </c>
      <c r="F275" s="96"/>
      <c r="G275" s="68"/>
      <c r="H275" s="68"/>
      <c r="I275" s="97"/>
      <c r="J275" s="68">
        <f>PRODUCT(E275:H275)</f>
        <v>1</v>
      </c>
      <c r="K275" s="68">
        <f>SUM(J273:J275)</f>
        <v>1</v>
      </c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spans="1:26" ht="2.25" customHeight="1" x14ac:dyDescent="0.2">
      <c r="A276" s="63"/>
      <c r="B276" s="94"/>
      <c r="C276" s="690"/>
      <c r="D276" s="623"/>
      <c r="E276" s="467"/>
      <c r="F276" s="96"/>
      <c r="G276" s="68"/>
      <c r="H276" s="68"/>
      <c r="I276" s="97"/>
      <c r="J276" s="68"/>
      <c r="K276" s="67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spans="1:26" ht="15.75" customHeight="1" x14ac:dyDescent="0.2">
      <c r="A277" s="63"/>
      <c r="B277" s="103" t="str">
        <f>+Presupuesto!A81</f>
        <v>13.4</v>
      </c>
      <c r="C277" s="690" t="str">
        <f>+Presupuesto!B81</f>
        <v>Cableado</v>
      </c>
      <c r="D277" s="623"/>
      <c r="E277" s="283"/>
      <c r="F277" s="68"/>
      <c r="G277" s="68"/>
      <c r="H277" s="68"/>
      <c r="I277" s="97" t="str">
        <f>+Presupuesto!C81</f>
        <v>gl</v>
      </c>
      <c r="J277" s="68"/>
      <c r="K277" s="67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spans="1:26" ht="15.75" customHeight="1" x14ac:dyDescent="0.2">
      <c r="A278" s="63"/>
      <c r="B278" s="97"/>
      <c r="C278" s="691"/>
      <c r="D278" s="623"/>
      <c r="E278" s="283"/>
      <c r="F278" s="68"/>
      <c r="G278" s="68"/>
      <c r="H278" s="68"/>
      <c r="I278" s="97"/>
      <c r="J278" s="68">
        <f>PRODUCT(E278:H278)</f>
        <v>0</v>
      </c>
      <c r="K278" s="104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spans="1:26" ht="15.75" customHeight="1" x14ac:dyDescent="0.25">
      <c r="A279" s="63"/>
      <c r="B279" s="98"/>
      <c r="C279" s="691"/>
      <c r="D279" s="623"/>
      <c r="E279" s="283"/>
      <c r="F279" s="68"/>
      <c r="G279" s="68"/>
      <c r="H279" s="68"/>
      <c r="I279" s="68"/>
      <c r="J279" s="68">
        <f>PRODUCT(E279:H279)</f>
        <v>0</v>
      </c>
      <c r="K279" s="67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spans="1:26" ht="15.75" customHeight="1" x14ac:dyDescent="0.25">
      <c r="A280" s="63"/>
      <c r="B280" s="98"/>
      <c r="C280" s="691"/>
      <c r="D280" s="623"/>
      <c r="E280" s="468">
        <v>1</v>
      </c>
      <c r="F280" s="68"/>
      <c r="G280" s="68"/>
      <c r="H280" s="68"/>
      <c r="I280" s="68"/>
      <c r="J280" s="68">
        <f>PRODUCT(E280:H280)</f>
        <v>1</v>
      </c>
      <c r="K280" s="68">
        <f>SUM(J278:J280)</f>
        <v>1</v>
      </c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spans="1:26" ht="2.25" customHeight="1" x14ac:dyDescent="0.2">
      <c r="A281" s="63"/>
      <c r="B281" s="94"/>
      <c r="C281" s="690"/>
      <c r="D281" s="623"/>
      <c r="E281" s="467"/>
      <c r="F281" s="96"/>
      <c r="G281" s="68"/>
      <c r="H281" s="68"/>
      <c r="I281" s="97"/>
      <c r="J281" s="68"/>
      <c r="K281" s="67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spans="1:26" ht="15.75" customHeight="1" x14ac:dyDescent="0.2">
      <c r="A282" s="63"/>
      <c r="B282" s="94" t="str">
        <f>+Presupuesto!A82</f>
        <v>13.5</v>
      </c>
      <c r="C282" s="690" t="str">
        <f>+Presupuesto!B82</f>
        <v>Tableros generales y seccionales, disyuntor, elementos de comando</v>
      </c>
      <c r="D282" s="623"/>
      <c r="E282" s="467"/>
      <c r="F282" s="96"/>
      <c r="G282" s="68"/>
      <c r="H282" s="68"/>
      <c r="I282" s="97" t="str">
        <f>+Presupuesto!C82</f>
        <v>gl</v>
      </c>
      <c r="J282" s="68"/>
      <c r="K282" s="67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spans="1:26" ht="15.75" customHeight="1" x14ac:dyDescent="0.2">
      <c r="A283" s="63"/>
      <c r="B283" s="94"/>
      <c r="C283" s="690"/>
      <c r="D283" s="623"/>
      <c r="E283" s="467"/>
      <c r="F283" s="96"/>
      <c r="G283" s="68"/>
      <c r="H283" s="68"/>
      <c r="I283" s="97"/>
      <c r="J283" s="68">
        <f>PRODUCT(E283:H283)</f>
        <v>0</v>
      </c>
      <c r="K283" s="67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spans="1:26" ht="15.75" customHeight="1" x14ac:dyDescent="0.2">
      <c r="A284" s="63"/>
      <c r="B284" s="94"/>
      <c r="C284" s="690"/>
      <c r="D284" s="623"/>
      <c r="E284" s="467"/>
      <c r="F284" s="96"/>
      <c r="G284" s="68"/>
      <c r="H284" s="68"/>
      <c r="I284" s="97"/>
      <c r="J284" s="68">
        <f>PRODUCT(E284:H284)</f>
        <v>0</v>
      </c>
      <c r="K284" s="67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spans="1:26" ht="15.75" customHeight="1" x14ac:dyDescent="0.2">
      <c r="A285" s="63"/>
      <c r="B285" s="94"/>
      <c r="C285" s="690"/>
      <c r="D285" s="623"/>
      <c r="E285" s="466">
        <v>1</v>
      </c>
      <c r="F285" s="96"/>
      <c r="G285" s="68"/>
      <c r="H285" s="68"/>
      <c r="I285" s="97"/>
      <c r="J285" s="68">
        <f>PRODUCT(E285:H285)</f>
        <v>1</v>
      </c>
      <c r="K285" s="68">
        <f>SUM(J283:J285)</f>
        <v>1</v>
      </c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spans="1:26" ht="2.25" customHeight="1" x14ac:dyDescent="0.2">
      <c r="A286" s="63"/>
      <c r="B286" s="94"/>
      <c r="C286" s="690"/>
      <c r="D286" s="623"/>
      <c r="E286" s="467"/>
      <c r="F286" s="96"/>
      <c r="G286" s="68"/>
      <c r="H286" s="68"/>
      <c r="I286" s="97"/>
      <c r="J286" s="68"/>
      <c r="K286" s="67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spans="1:26" ht="15.75" customHeight="1" x14ac:dyDescent="0.2">
      <c r="A287" s="63"/>
      <c r="B287" s="103" t="str">
        <f>+Presupuesto!A83</f>
        <v>13.6</v>
      </c>
      <c r="C287" s="690" t="str">
        <f>+Presupuesto!B83</f>
        <v>Puesta a tierra</v>
      </c>
      <c r="D287" s="623"/>
      <c r="E287" s="283"/>
      <c r="F287" s="68"/>
      <c r="G287" s="68"/>
      <c r="H287" s="68"/>
      <c r="I287" s="97" t="str">
        <f>+Presupuesto!C83</f>
        <v>gl</v>
      </c>
      <c r="J287" s="68"/>
      <c r="K287" s="67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spans="1:26" ht="15.75" customHeight="1" x14ac:dyDescent="0.2">
      <c r="A288" s="63"/>
      <c r="B288" s="97"/>
      <c r="C288" s="691"/>
      <c r="D288" s="623"/>
      <c r="E288" s="283"/>
      <c r="F288" s="68"/>
      <c r="G288" s="68"/>
      <c r="H288" s="68"/>
      <c r="I288" s="97"/>
      <c r="J288" s="68">
        <f>PRODUCT(E288:H288)</f>
        <v>0</v>
      </c>
      <c r="K288" s="104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spans="1:26" ht="15.75" customHeight="1" x14ac:dyDescent="0.25">
      <c r="A289" s="63"/>
      <c r="B289" s="98"/>
      <c r="C289" s="691"/>
      <c r="D289" s="623"/>
      <c r="E289" s="283"/>
      <c r="F289" s="68"/>
      <c r="G289" s="68"/>
      <c r="H289" s="68"/>
      <c r="I289" s="68"/>
      <c r="J289" s="68">
        <f>PRODUCT(E289:H289)</f>
        <v>0</v>
      </c>
      <c r="K289" s="67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spans="1:26" ht="15.75" customHeight="1" x14ac:dyDescent="0.25">
      <c r="A290" s="63"/>
      <c r="B290" s="98"/>
      <c r="C290" s="691"/>
      <c r="D290" s="623"/>
      <c r="E290" s="468">
        <v>1</v>
      </c>
      <c r="F290" s="68"/>
      <c r="G290" s="68"/>
      <c r="H290" s="68"/>
      <c r="I290" s="68"/>
      <c r="J290" s="68">
        <f>PRODUCT(E290:H290)</f>
        <v>1</v>
      </c>
      <c r="K290" s="68">
        <f>SUM(J288:J290)</f>
        <v>1</v>
      </c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spans="1:26" ht="2.25" customHeight="1" x14ac:dyDescent="0.2">
      <c r="A291" s="63"/>
      <c r="B291" s="94"/>
      <c r="C291" s="690"/>
      <c r="D291" s="623"/>
      <c r="E291" s="467"/>
      <c r="F291" s="96"/>
      <c r="G291" s="68"/>
      <c r="H291" s="68"/>
      <c r="I291" s="97"/>
      <c r="J291" s="68"/>
      <c r="K291" s="67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spans="1:26" ht="15.75" customHeight="1" x14ac:dyDescent="0.2">
      <c r="A292" s="63"/>
      <c r="B292" s="103" t="str">
        <f>+Presupuesto!A84</f>
        <v>13.7</v>
      </c>
      <c r="C292" s="690" t="str">
        <f>+Presupuesto!B84</f>
        <v>Colocacion de artefactos de iluminacion</v>
      </c>
      <c r="D292" s="623"/>
      <c r="E292" s="283"/>
      <c r="F292" s="68"/>
      <c r="G292" s="68"/>
      <c r="H292" s="68"/>
      <c r="I292" s="97" t="str">
        <f>+Presupuesto!C84</f>
        <v>gl</v>
      </c>
      <c r="J292" s="68"/>
      <c r="K292" s="67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spans="1:26" ht="15.75" customHeight="1" x14ac:dyDescent="0.2">
      <c r="A293" s="63"/>
      <c r="B293" s="97"/>
      <c r="C293" s="691"/>
      <c r="D293" s="623"/>
      <c r="E293" s="283"/>
      <c r="F293" s="68"/>
      <c r="G293" s="68"/>
      <c r="H293" s="68"/>
      <c r="I293" s="97"/>
      <c r="J293" s="68">
        <f>PRODUCT(E293:H293)</f>
        <v>0</v>
      </c>
      <c r="K293" s="104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spans="1:26" ht="15.75" customHeight="1" x14ac:dyDescent="0.25">
      <c r="A294" s="63"/>
      <c r="B294" s="98"/>
      <c r="C294" s="691"/>
      <c r="D294" s="623"/>
      <c r="E294" s="283"/>
      <c r="F294" s="68"/>
      <c r="G294" s="68"/>
      <c r="H294" s="68"/>
      <c r="I294" s="68"/>
      <c r="J294" s="68">
        <f>PRODUCT(E294:H294)</f>
        <v>0</v>
      </c>
      <c r="K294" s="67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spans="1:26" ht="15.75" customHeight="1" x14ac:dyDescent="0.25">
      <c r="A295" s="63"/>
      <c r="B295" s="98"/>
      <c r="C295" s="691"/>
      <c r="D295" s="623"/>
      <c r="E295" s="468">
        <v>1</v>
      </c>
      <c r="F295" s="68"/>
      <c r="G295" s="68"/>
      <c r="H295" s="68"/>
      <c r="I295" s="68"/>
      <c r="J295" s="68">
        <f>PRODUCT(E295:H295)</f>
        <v>1</v>
      </c>
      <c r="K295" s="68">
        <f>SUM(J293:J295)</f>
        <v>1</v>
      </c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spans="1:26" ht="15.75" customHeight="1" x14ac:dyDescent="0.2">
      <c r="A296" s="63"/>
      <c r="B296" s="94"/>
      <c r="C296" s="690"/>
      <c r="D296" s="623"/>
      <c r="E296" s="467"/>
      <c r="F296" s="96"/>
      <c r="G296" s="68"/>
      <c r="H296" s="68"/>
      <c r="I296" s="97"/>
      <c r="J296" s="68"/>
      <c r="K296" s="67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spans="1:26" ht="15.75" customHeight="1" x14ac:dyDescent="0.25">
      <c r="A297" s="63"/>
      <c r="B297" s="135">
        <f>+Presupuesto!A86</f>
        <v>14</v>
      </c>
      <c r="C297" s="707" t="str">
        <f>+Presupuesto!B86</f>
        <v>INSTALACION SANITARIA Y PLUVIALES</v>
      </c>
      <c r="D297" s="623"/>
      <c r="E297" s="442"/>
      <c r="F297" s="136"/>
      <c r="G297" s="136"/>
      <c r="H297" s="136"/>
      <c r="I297" s="136"/>
      <c r="J297" s="136"/>
      <c r="K297" s="137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spans="1:26" ht="15.75" customHeight="1" x14ac:dyDescent="0.2">
      <c r="A298" s="63"/>
      <c r="B298" s="94" t="str">
        <f>+Presupuesto!A87</f>
        <v>14.1</v>
      </c>
      <c r="C298" s="690" t="str">
        <f>+Presupuesto!B87</f>
        <v>Base Sanitaria</v>
      </c>
      <c r="D298" s="623"/>
      <c r="E298" s="467"/>
      <c r="F298" s="96"/>
      <c r="G298" s="68"/>
      <c r="H298" s="68"/>
      <c r="I298" s="97" t="str">
        <f>+Presupuesto!C87</f>
        <v>gl</v>
      </c>
      <c r="J298" s="68"/>
      <c r="K298" s="67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spans="1:26" ht="15.75" customHeight="1" x14ac:dyDescent="0.2">
      <c r="A299" s="63"/>
      <c r="B299" s="94"/>
      <c r="C299" s="690"/>
      <c r="D299" s="623"/>
      <c r="E299" s="467"/>
      <c r="F299" s="96"/>
      <c r="G299" s="68"/>
      <c r="H299" s="68"/>
      <c r="I299" s="97"/>
      <c r="J299" s="68">
        <f>PRODUCT(E299:H299)</f>
        <v>0</v>
      </c>
      <c r="K299" s="67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spans="1:26" ht="15.75" customHeight="1" x14ac:dyDescent="0.2">
      <c r="A300" s="63"/>
      <c r="B300" s="94"/>
      <c r="C300" s="690"/>
      <c r="D300" s="623"/>
      <c r="E300" s="467"/>
      <c r="F300" s="96"/>
      <c r="G300" s="68"/>
      <c r="H300" s="68"/>
      <c r="I300" s="97"/>
      <c r="J300" s="68">
        <f>PRODUCT(E300:H300)</f>
        <v>0</v>
      </c>
      <c r="K300" s="67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spans="1:26" ht="15.75" customHeight="1" x14ac:dyDescent="0.2">
      <c r="A301" s="63"/>
      <c r="B301" s="94"/>
      <c r="C301" s="690"/>
      <c r="D301" s="623"/>
      <c r="E301" s="466">
        <v>1</v>
      </c>
      <c r="F301" s="96"/>
      <c r="G301" s="68"/>
      <c r="H301" s="68"/>
      <c r="I301" s="97"/>
      <c r="J301" s="68">
        <f>PRODUCT(E301:H301)</f>
        <v>1</v>
      </c>
      <c r="K301" s="68">
        <f>SUM(J299:J301)</f>
        <v>1</v>
      </c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spans="1:26" ht="2.25" customHeight="1" x14ac:dyDescent="0.2">
      <c r="A302" s="63"/>
      <c r="B302" s="94"/>
      <c r="C302" s="690"/>
      <c r="D302" s="623"/>
      <c r="E302" s="467"/>
      <c r="F302" s="96"/>
      <c r="G302" s="68"/>
      <c r="H302" s="68"/>
      <c r="I302" s="97"/>
      <c r="J302" s="68"/>
      <c r="K302" s="67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spans="1:26" ht="15.75" customHeight="1" x14ac:dyDescent="0.2">
      <c r="A303" s="63"/>
      <c r="B303" s="103" t="str">
        <f>+Presupuesto!A88</f>
        <v>14.2</v>
      </c>
      <c r="C303" s="690" t="str">
        <f>+Presupuesto!B88</f>
        <v>Desagues pluviales</v>
      </c>
      <c r="D303" s="623"/>
      <c r="E303" s="283"/>
      <c r="F303" s="68"/>
      <c r="G303" s="68"/>
      <c r="H303" s="68"/>
      <c r="I303" s="97" t="str">
        <f>+Presupuesto!C88</f>
        <v>gl</v>
      </c>
      <c r="J303" s="68"/>
      <c r="K303" s="67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spans="1:26" ht="15.75" customHeight="1" x14ac:dyDescent="0.2">
      <c r="A304" s="63"/>
      <c r="B304" s="97"/>
      <c r="C304" s="691"/>
      <c r="D304" s="623"/>
      <c r="E304" s="283"/>
      <c r="F304" s="68"/>
      <c r="G304" s="68"/>
      <c r="H304" s="68"/>
      <c r="I304" s="97"/>
      <c r="J304" s="68">
        <f>PRODUCT(E304:H304)</f>
        <v>0</v>
      </c>
      <c r="K304" s="104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spans="1:26" ht="15.75" customHeight="1" x14ac:dyDescent="0.25">
      <c r="A305" s="63"/>
      <c r="B305" s="98"/>
      <c r="C305" s="691"/>
      <c r="D305" s="623"/>
      <c r="E305" s="283"/>
      <c r="F305" s="68"/>
      <c r="G305" s="68"/>
      <c r="H305" s="68"/>
      <c r="I305" s="68"/>
      <c r="J305" s="68">
        <f>PRODUCT(E305:H305)</f>
        <v>0</v>
      </c>
      <c r="K305" s="67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spans="1:26" ht="15.75" customHeight="1" x14ac:dyDescent="0.25">
      <c r="A306" s="63"/>
      <c r="B306" s="98"/>
      <c r="C306" s="691"/>
      <c r="D306" s="623"/>
      <c r="E306" s="468">
        <v>1</v>
      </c>
      <c r="F306" s="68"/>
      <c r="G306" s="68"/>
      <c r="H306" s="68"/>
      <c r="I306" s="68"/>
      <c r="J306" s="68">
        <f>PRODUCT(E306:H306)</f>
        <v>1</v>
      </c>
      <c r="K306" s="68">
        <f>SUM(J304:J306)</f>
        <v>1</v>
      </c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spans="1:26" ht="2.25" customHeight="1" x14ac:dyDescent="0.2">
      <c r="A307" s="63"/>
      <c r="B307" s="94"/>
      <c r="C307" s="690"/>
      <c r="D307" s="623"/>
      <c r="E307" s="467"/>
      <c r="F307" s="96"/>
      <c r="G307" s="68"/>
      <c r="H307" s="68"/>
      <c r="I307" s="97"/>
      <c r="J307" s="68"/>
      <c r="K307" s="67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spans="1:26" ht="15.75" customHeight="1" x14ac:dyDescent="0.2">
      <c r="A308" s="63"/>
      <c r="B308" s="94" t="str">
        <f>+Presupuesto!A89</f>
        <v>14.3</v>
      </c>
      <c r="C308" s="690" t="str">
        <f>+Presupuesto!B89</f>
        <v>Distribucion de agua caliente y fria</v>
      </c>
      <c r="D308" s="623"/>
      <c r="E308" s="467"/>
      <c r="F308" s="96"/>
      <c r="G308" s="68"/>
      <c r="H308" s="68"/>
      <c r="I308" s="97" t="str">
        <f>+Presupuesto!C89</f>
        <v>gl</v>
      </c>
      <c r="J308" s="68"/>
      <c r="K308" s="67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spans="1:26" ht="15.75" customHeight="1" x14ac:dyDescent="0.2">
      <c r="A309" s="63"/>
      <c r="B309" s="94"/>
      <c r="C309" s="690"/>
      <c r="D309" s="623"/>
      <c r="E309" s="467"/>
      <c r="F309" s="96"/>
      <c r="G309" s="68"/>
      <c r="H309" s="68"/>
      <c r="I309" s="97"/>
      <c r="J309" s="68">
        <f>PRODUCT(E309:H309)</f>
        <v>0</v>
      </c>
      <c r="K309" s="67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spans="1:26" ht="15.75" customHeight="1" x14ac:dyDescent="0.2">
      <c r="A310" s="63"/>
      <c r="B310" s="94"/>
      <c r="C310" s="690"/>
      <c r="D310" s="623"/>
      <c r="E310" s="467"/>
      <c r="F310" s="96"/>
      <c r="G310" s="68"/>
      <c r="H310" s="68"/>
      <c r="I310" s="97"/>
      <c r="J310" s="68">
        <f>PRODUCT(E310:H310)</f>
        <v>0</v>
      </c>
      <c r="K310" s="67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spans="1:26" ht="15.75" customHeight="1" x14ac:dyDescent="0.2">
      <c r="A311" s="63"/>
      <c r="B311" s="94"/>
      <c r="C311" s="690"/>
      <c r="D311" s="623"/>
      <c r="E311" s="466">
        <v>1</v>
      </c>
      <c r="F311" s="96"/>
      <c r="G311" s="68"/>
      <c r="H311" s="68"/>
      <c r="I311" s="97"/>
      <c r="J311" s="68">
        <f>PRODUCT(E311:H311)</f>
        <v>1</v>
      </c>
      <c r="K311" s="68">
        <f>SUM(J309:J311)</f>
        <v>1</v>
      </c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spans="1:26" ht="3" customHeight="1" x14ac:dyDescent="0.2">
      <c r="A312" s="63"/>
      <c r="B312" s="94"/>
      <c r="C312" s="690"/>
      <c r="D312" s="623"/>
      <c r="E312" s="467"/>
      <c r="F312" s="96"/>
      <c r="G312" s="68"/>
      <c r="H312" s="68"/>
      <c r="I312" s="97"/>
      <c r="J312" s="68"/>
      <c r="K312" s="67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spans="1:26" ht="15.75" customHeight="1" x14ac:dyDescent="0.2">
      <c r="A313" s="63"/>
      <c r="B313" s="103" t="str">
        <f>+Presupuesto!A90</f>
        <v>14.4</v>
      </c>
      <c r="C313" s="690" t="str">
        <f>+Presupuesto!B90</f>
        <v>Griferia</v>
      </c>
      <c r="D313" s="623"/>
      <c r="E313" s="283"/>
      <c r="F313" s="68"/>
      <c r="G313" s="68"/>
      <c r="H313" s="68"/>
      <c r="I313" s="97" t="str">
        <f>+Presupuesto!C90</f>
        <v>gl</v>
      </c>
      <c r="J313" s="68"/>
      <c r="K313" s="67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spans="1:26" ht="15.75" customHeight="1" x14ac:dyDescent="0.2">
      <c r="A314" s="63"/>
      <c r="B314" s="97"/>
      <c r="C314" s="691"/>
      <c r="D314" s="623"/>
      <c r="E314" s="283"/>
      <c r="F314" s="68"/>
      <c r="G314" s="68"/>
      <c r="H314" s="68"/>
      <c r="I314" s="97"/>
      <c r="J314" s="68">
        <f>PRODUCT(E314:H314)</f>
        <v>0</v>
      </c>
      <c r="K314" s="104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spans="1:26" ht="15.75" customHeight="1" x14ac:dyDescent="0.25">
      <c r="A315" s="63"/>
      <c r="B315" s="98"/>
      <c r="C315" s="691"/>
      <c r="D315" s="623"/>
      <c r="E315" s="283"/>
      <c r="F315" s="68"/>
      <c r="G315" s="68"/>
      <c r="H315" s="68"/>
      <c r="I315" s="68"/>
      <c r="J315" s="68">
        <f>PRODUCT(E315:H315)</f>
        <v>0</v>
      </c>
      <c r="K315" s="67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spans="1:26" ht="15.75" customHeight="1" x14ac:dyDescent="0.25">
      <c r="A316" s="63"/>
      <c r="B316" s="98"/>
      <c r="C316" s="691"/>
      <c r="D316" s="623"/>
      <c r="E316" s="468">
        <v>1</v>
      </c>
      <c r="F316" s="68"/>
      <c r="G316" s="68"/>
      <c r="H316" s="68"/>
      <c r="I316" s="68"/>
      <c r="J316" s="68">
        <f>PRODUCT(E316:H316)</f>
        <v>1</v>
      </c>
      <c r="K316" s="68">
        <f>SUM(J314:J316)</f>
        <v>1</v>
      </c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spans="1:26" ht="3" customHeight="1" x14ac:dyDescent="0.2">
      <c r="A317" s="63"/>
      <c r="B317" s="94"/>
      <c r="C317" s="690"/>
      <c r="D317" s="623"/>
      <c r="E317" s="467"/>
      <c r="F317" s="96"/>
      <c r="G317" s="68"/>
      <c r="H317" s="68"/>
      <c r="I317" s="97"/>
      <c r="J317" s="68"/>
      <c r="K317" s="67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spans="1:26" ht="15.75" customHeight="1" x14ac:dyDescent="0.2">
      <c r="A318" s="63"/>
      <c r="B318" s="103" t="str">
        <f>+Presupuesto!A91</f>
        <v>14.5</v>
      </c>
      <c r="C318" s="690" t="str">
        <f>+Presupuesto!B91</f>
        <v>Artefactos sanitarios y accesorios</v>
      </c>
      <c r="D318" s="623"/>
      <c r="E318" s="283"/>
      <c r="F318" s="68"/>
      <c r="G318" s="68"/>
      <c r="H318" s="68"/>
      <c r="I318" s="97" t="str">
        <f>+Presupuesto!C91</f>
        <v>gl</v>
      </c>
      <c r="J318" s="68"/>
      <c r="K318" s="67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spans="1:26" ht="15.75" customHeight="1" x14ac:dyDescent="0.2">
      <c r="A319" s="63"/>
      <c r="B319" s="97"/>
      <c r="C319" s="691"/>
      <c r="D319" s="623"/>
      <c r="E319" s="283"/>
      <c r="F319" s="68"/>
      <c r="G319" s="68"/>
      <c r="H319" s="68"/>
      <c r="I319" s="97"/>
      <c r="J319" s="68">
        <f>PRODUCT(E319:H319)</f>
        <v>0</v>
      </c>
      <c r="K319" s="104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spans="1:26" ht="15.75" customHeight="1" x14ac:dyDescent="0.25">
      <c r="A320" s="63"/>
      <c r="B320" s="98"/>
      <c r="C320" s="691"/>
      <c r="D320" s="623"/>
      <c r="E320" s="283"/>
      <c r="F320" s="68"/>
      <c r="G320" s="68"/>
      <c r="H320" s="68"/>
      <c r="I320" s="68"/>
      <c r="J320" s="68">
        <f>PRODUCT(E320:H320)</f>
        <v>0</v>
      </c>
      <c r="K320" s="67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spans="1:26" ht="15.75" customHeight="1" x14ac:dyDescent="0.25">
      <c r="A321" s="63"/>
      <c r="B321" s="98"/>
      <c r="C321" s="691"/>
      <c r="D321" s="623"/>
      <c r="E321" s="468">
        <v>1</v>
      </c>
      <c r="F321" s="68"/>
      <c r="G321" s="68"/>
      <c r="H321" s="68"/>
      <c r="I321" s="68"/>
      <c r="J321" s="68">
        <f>PRODUCT(E321:H321)</f>
        <v>1</v>
      </c>
      <c r="K321" s="68">
        <f>SUM(J319:J321)</f>
        <v>1</v>
      </c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spans="1:26" ht="3" customHeight="1" x14ac:dyDescent="0.2">
      <c r="A322" s="63"/>
      <c r="B322" s="94"/>
      <c r="C322" s="690"/>
      <c r="D322" s="623"/>
      <c r="E322" s="441"/>
      <c r="F322" s="96"/>
      <c r="G322" s="68"/>
      <c r="H322" s="68"/>
      <c r="I322" s="97"/>
      <c r="J322" s="68"/>
      <c r="K322" s="67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spans="1:26" ht="15.75" customHeight="1" x14ac:dyDescent="0.25">
      <c r="A323" s="63"/>
      <c r="B323" s="138">
        <f>+Presupuesto!A93</f>
        <v>15</v>
      </c>
      <c r="C323" s="719" t="str">
        <f>+Presupuesto!B93</f>
        <v>INSTALACION DE GAS</v>
      </c>
      <c r="D323" s="623"/>
      <c r="E323" s="443"/>
      <c r="F323" s="139"/>
      <c r="G323" s="139"/>
      <c r="H323" s="139"/>
      <c r="I323" s="139"/>
      <c r="J323" s="139"/>
      <c r="K323" s="140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spans="1:26" ht="15.75" customHeight="1" x14ac:dyDescent="0.2">
      <c r="A324" s="63"/>
      <c r="B324" s="94" t="str">
        <f>+Presupuesto!A94</f>
        <v>15.1</v>
      </c>
      <c r="C324" s="690" t="str">
        <f>+Presupuesto!B94</f>
        <v>Cañerias de distribucion, llaves y accesorios</v>
      </c>
      <c r="D324" s="623"/>
      <c r="E324" s="467"/>
      <c r="F324" s="96"/>
      <c r="G324" s="68"/>
      <c r="H324" s="68"/>
      <c r="I324" s="97" t="str">
        <f>+Presupuesto!C94</f>
        <v>gl</v>
      </c>
      <c r="J324" s="68"/>
      <c r="K324" s="67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spans="1:26" ht="15.75" customHeight="1" x14ac:dyDescent="0.2">
      <c r="A325" s="63"/>
      <c r="B325" s="94"/>
      <c r="C325" s="690"/>
      <c r="D325" s="623"/>
      <c r="E325" s="467"/>
      <c r="F325" s="96"/>
      <c r="G325" s="68"/>
      <c r="H325" s="68"/>
      <c r="I325" s="97"/>
      <c r="J325" s="68">
        <f>PRODUCT(E325:H325)</f>
        <v>0</v>
      </c>
      <c r="K325" s="67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spans="1:26" ht="15.75" customHeight="1" x14ac:dyDescent="0.2">
      <c r="A326" s="63"/>
      <c r="B326" s="94"/>
      <c r="C326" s="690"/>
      <c r="D326" s="623"/>
      <c r="E326" s="467"/>
      <c r="F326" s="96"/>
      <c r="G326" s="68"/>
      <c r="H326" s="68"/>
      <c r="I326" s="97"/>
      <c r="J326" s="68">
        <f>PRODUCT(E326:H326)</f>
        <v>0</v>
      </c>
      <c r="K326" s="67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spans="1:26" ht="15.75" customHeight="1" x14ac:dyDescent="0.2">
      <c r="A327" s="63"/>
      <c r="B327" s="94"/>
      <c r="C327" s="690"/>
      <c r="D327" s="623"/>
      <c r="E327" s="466">
        <v>1</v>
      </c>
      <c r="F327" s="96"/>
      <c r="G327" s="68"/>
      <c r="H327" s="68"/>
      <c r="I327" s="97"/>
      <c r="J327" s="68">
        <f>PRODUCT(E327:H327)</f>
        <v>1</v>
      </c>
      <c r="K327" s="68">
        <f>SUM(J325:J327)</f>
        <v>1</v>
      </c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spans="1:26" ht="2.25" customHeight="1" x14ac:dyDescent="0.2">
      <c r="A328" s="63"/>
      <c r="B328" s="94"/>
      <c r="C328" s="690"/>
      <c r="D328" s="623"/>
      <c r="E328" s="467"/>
      <c r="F328" s="96"/>
      <c r="G328" s="68"/>
      <c r="H328" s="68"/>
      <c r="I328" s="97"/>
      <c r="J328" s="68"/>
      <c r="K328" s="67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spans="1:26" ht="15.75" customHeight="1" x14ac:dyDescent="0.2">
      <c r="A329" s="63"/>
      <c r="B329" s="103" t="str">
        <f>+Presupuesto!A95</f>
        <v>15.2</v>
      </c>
      <c r="C329" s="690" t="str">
        <f>+Presupuesto!B95</f>
        <v>Gabinete regulador, ventilacion y accesorios</v>
      </c>
      <c r="D329" s="623"/>
      <c r="E329" s="283"/>
      <c r="F329" s="68"/>
      <c r="G329" s="68"/>
      <c r="H329" s="68"/>
      <c r="I329" s="97" t="str">
        <f>+Presupuesto!C95</f>
        <v>gl</v>
      </c>
      <c r="J329" s="68"/>
      <c r="K329" s="67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spans="1:26" ht="15.75" customHeight="1" x14ac:dyDescent="0.2">
      <c r="A330" s="63"/>
      <c r="B330" s="97"/>
      <c r="C330" s="691"/>
      <c r="D330" s="623"/>
      <c r="E330" s="283"/>
      <c r="F330" s="68"/>
      <c r="G330" s="68"/>
      <c r="H330" s="68"/>
      <c r="I330" s="97"/>
      <c r="J330" s="68">
        <f>PRODUCT(E330:H330)</f>
        <v>0</v>
      </c>
      <c r="K330" s="104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spans="1:26" ht="15.75" customHeight="1" x14ac:dyDescent="0.25">
      <c r="A331" s="63"/>
      <c r="B331" s="98"/>
      <c r="C331" s="691"/>
      <c r="D331" s="623"/>
      <c r="E331" s="283"/>
      <c r="F331" s="68"/>
      <c r="G331" s="68"/>
      <c r="H331" s="68"/>
      <c r="I331" s="68"/>
      <c r="J331" s="68">
        <f>PRODUCT(E331:H331)</f>
        <v>0</v>
      </c>
      <c r="K331" s="67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spans="1:26" ht="15.75" customHeight="1" x14ac:dyDescent="0.25">
      <c r="A332" s="63"/>
      <c r="B332" s="98"/>
      <c r="C332" s="691"/>
      <c r="D332" s="623"/>
      <c r="E332" s="468">
        <v>1</v>
      </c>
      <c r="F332" s="68"/>
      <c r="G332" s="68"/>
      <c r="H332" s="68"/>
      <c r="I332" s="68"/>
      <c r="J332" s="68">
        <f>PRODUCT(E332:H332)</f>
        <v>1</v>
      </c>
      <c r="K332" s="68">
        <f>SUM(J330:J332)</f>
        <v>1</v>
      </c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spans="1:26" ht="2.25" customHeight="1" x14ac:dyDescent="0.2">
      <c r="A333" s="63"/>
      <c r="B333" s="94"/>
      <c r="C333" s="690"/>
      <c r="D333" s="623"/>
      <c r="E333" s="441"/>
      <c r="F333" s="96"/>
      <c r="G333" s="68"/>
      <c r="H333" s="68"/>
      <c r="I333" s="97"/>
      <c r="J333" s="68"/>
      <c r="K333" s="67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spans="1:26" ht="15.75" customHeight="1" x14ac:dyDescent="0.25">
      <c r="A334" s="63"/>
      <c r="B334" s="141">
        <f>+Presupuesto!A97</f>
        <v>16</v>
      </c>
      <c r="C334" s="718" t="str">
        <f>+Presupuesto!B97</f>
        <v>CALEFACCION</v>
      </c>
      <c r="D334" s="623"/>
      <c r="E334" s="444"/>
      <c r="F334" s="142"/>
      <c r="G334" s="142"/>
      <c r="H334" s="142"/>
      <c r="I334" s="142"/>
      <c r="J334" s="142"/>
      <c r="K334" s="14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spans="1:26" ht="15.75" customHeight="1" x14ac:dyDescent="0.2">
      <c r="A335" s="63"/>
      <c r="B335" s="94" t="str">
        <f>+Presupuesto!A98</f>
        <v>16.1</v>
      </c>
      <c r="C335" s="690" t="str">
        <f>+Presupuesto!B98</f>
        <v>Instalacion de caños de calefaccion</v>
      </c>
      <c r="D335" s="623"/>
      <c r="E335" s="466"/>
      <c r="F335" s="96"/>
      <c r="G335" s="68"/>
      <c r="H335" s="68"/>
      <c r="I335" s="97" t="str">
        <f>+Presupuesto!C98</f>
        <v>gl</v>
      </c>
      <c r="J335" s="68"/>
      <c r="K335" s="67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spans="1:26" ht="15.75" customHeight="1" x14ac:dyDescent="0.2">
      <c r="A336" s="63"/>
      <c r="B336" s="94"/>
      <c r="C336" s="690"/>
      <c r="D336" s="623"/>
      <c r="E336" s="466"/>
      <c r="F336" s="96"/>
      <c r="G336" s="68"/>
      <c r="H336" s="68"/>
      <c r="I336" s="97"/>
      <c r="J336" s="68">
        <f>PRODUCT(E336:H336)</f>
        <v>0</v>
      </c>
      <c r="K336" s="67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spans="1:26" ht="15.75" customHeight="1" x14ac:dyDescent="0.2">
      <c r="A337" s="63"/>
      <c r="B337" s="94"/>
      <c r="C337" s="690"/>
      <c r="D337" s="623"/>
      <c r="E337" s="466"/>
      <c r="F337" s="96"/>
      <c r="G337" s="68"/>
      <c r="H337" s="68"/>
      <c r="I337" s="97"/>
      <c r="J337" s="68">
        <f>PRODUCT(E337:H337)</f>
        <v>0</v>
      </c>
      <c r="K337" s="67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spans="1:26" ht="15.75" customHeight="1" x14ac:dyDescent="0.2">
      <c r="A338" s="63"/>
      <c r="B338" s="94"/>
      <c r="C338" s="690"/>
      <c r="D338" s="623"/>
      <c r="E338" s="466">
        <v>1</v>
      </c>
      <c r="F338" s="96"/>
      <c r="G338" s="68"/>
      <c r="H338" s="68"/>
      <c r="I338" s="97"/>
      <c r="J338" s="68">
        <f>PRODUCT(E338:H338)</f>
        <v>1</v>
      </c>
      <c r="K338" s="68">
        <f>SUM(J336:J338)</f>
        <v>1</v>
      </c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spans="1:26" ht="2.25" customHeight="1" x14ac:dyDescent="0.2">
      <c r="A339" s="63"/>
      <c r="B339" s="94"/>
      <c r="C339" s="690"/>
      <c r="D339" s="623"/>
      <c r="E339" s="466"/>
      <c r="F339" s="96"/>
      <c r="G339" s="68"/>
      <c r="H339" s="68"/>
      <c r="I339" s="97"/>
      <c r="J339" s="68"/>
      <c r="K339" s="67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spans="1:26" ht="15.75" customHeight="1" x14ac:dyDescent="0.2">
      <c r="A340" s="63"/>
      <c r="B340" s="103" t="str">
        <f>+Presupuesto!A99</f>
        <v>16.2</v>
      </c>
      <c r="C340" s="690" t="str">
        <f>+Presupuesto!B99</f>
        <v>Caldera</v>
      </c>
      <c r="D340" s="623"/>
      <c r="E340" s="466"/>
      <c r="F340" s="68"/>
      <c r="G340" s="68"/>
      <c r="H340" s="68"/>
      <c r="I340" s="97" t="str">
        <f>+Presupuesto!C99</f>
        <v>gl</v>
      </c>
      <c r="J340" s="68"/>
      <c r="K340" s="67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spans="1:26" ht="15.75" customHeight="1" x14ac:dyDescent="0.2">
      <c r="A341" s="63"/>
      <c r="B341" s="97"/>
      <c r="C341" s="691"/>
      <c r="D341" s="623"/>
      <c r="E341" s="466"/>
      <c r="F341" s="68"/>
      <c r="G341" s="68"/>
      <c r="H341" s="68"/>
      <c r="I341" s="97"/>
      <c r="J341" s="68">
        <f>PRODUCT(E341:H341)</f>
        <v>0</v>
      </c>
      <c r="K341" s="104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spans="1:26" ht="15.75" customHeight="1" x14ac:dyDescent="0.25">
      <c r="A342" s="63"/>
      <c r="B342" s="98"/>
      <c r="C342" s="691"/>
      <c r="D342" s="623"/>
      <c r="E342" s="466"/>
      <c r="F342" s="68"/>
      <c r="G342" s="68"/>
      <c r="H342" s="68"/>
      <c r="I342" s="68"/>
      <c r="J342" s="68">
        <f>PRODUCT(E342:H342)</f>
        <v>0</v>
      </c>
      <c r="K342" s="67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spans="1:26" ht="15.75" customHeight="1" x14ac:dyDescent="0.25">
      <c r="A343" s="63"/>
      <c r="B343" s="98"/>
      <c r="C343" s="691"/>
      <c r="D343" s="623"/>
      <c r="E343" s="466">
        <v>1</v>
      </c>
      <c r="F343" s="68"/>
      <c r="G343" s="68"/>
      <c r="H343" s="68"/>
      <c r="I343" s="68"/>
      <c r="J343" s="68">
        <f>PRODUCT(E343:H343)</f>
        <v>1</v>
      </c>
      <c r="K343" s="68">
        <f>SUM(J341:J343)</f>
        <v>1</v>
      </c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spans="1:26" ht="2.25" customHeight="1" x14ac:dyDescent="0.2">
      <c r="A344" s="63"/>
      <c r="B344" s="94"/>
      <c r="C344" s="690"/>
      <c r="D344" s="623"/>
      <c r="E344" s="466"/>
      <c r="F344" s="96"/>
      <c r="G344" s="68"/>
      <c r="H344" s="68"/>
      <c r="I344" s="97"/>
      <c r="J344" s="68"/>
      <c r="K344" s="67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spans="1:26" ht="15.75" customHeight="1" x14ac:dyDescent="0.2">
      <c r="A345" s="63"/>
      <c r="B345" s="94" t="str">
        <f>+Presupuesto!A100</f>
        <v>16.3</v>
      </c>
      <c r="C345" s="690" t="str">
        <f>+Presupuesto!B100</f>
        <v>Radiadores</v>
      </c>
      <c r="D345" s="623"/>
      <c r="E345" s="466"/>
      <c r="F345" s="96"/>
      <c r="G345" s="68"/>
      <c r="H345" s="68"/>
      <c r="I345" s="97" t="str">
        <f>+Presupuesto!C100</f>
        <v>gl</v>
      </c>
      <c r="J345" s="68"/>
      <c r="K345" s="67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spans="1:26" ht="15.75" customHeight="1" x14ac:dyDescent="0.2">
      <c r="A346" s="63"/>
      <c r="B346" s="94"/>
      <c r="C346" s="690"/>
      <c r="D346" s="623"/>
      <c r="E346" s="466"/>
      <c r="F346" s="96"/>
      <c r="G346" s="68"/>
      <c r="H346" s="68"/>
      <c r="I346" s="97"/>
      <c r="J346" s="68">
        <f>PRODUCT(E346:H346)</f>
        <v>0</v>
      </c>
      <c r="K346" s="67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spans="1:26" ht="15.75" customHeight="1" x14ac:dyDescent="0.2">
      <c r="A347" s="63"/>
      <c r="B347" s="94"/>
      <c r="C347" s="690"/>
      <c r="D347" s="623"/>
      <c r="E347" s="466"/>
      <c r="F347" s="96"/>
      <c r="G347" s="68"/>
      <c r="H347" s="68"/>
      <c r="I347" s="97"/>
      <c r="J347" s="68">
        <f>PRODUCT(E347:H347)</f>
        <v>0</v>
      </c>
      <c r="K347" s="67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spans="1:26" ht="15.75" customHeight="1" x14ac:dyDescent="0.2">
      <c r="A348" s="63"/>
      <c r="B348" s="94"/>
      <c r="C348" s="690"/>
      <c r="D348" s="623"/>
      <c r="E348" s="466">
        <v>1</v>
      </c>
      <c r="F348" s="96"/>
      <c r="G348" s="68"/>
      <c r="H348" s="68"/>
      <c r="I348" s="97"/>
      <c r="J348" s="68">
        <f>PRODUCT(E348:H348)</f>
        <v>1</v>
      </c>
      <c r="K348" s="68">
        <f>SUM(J346:J348)</f>
        <v>1</v>
      </c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spans="1:26" ht="2.25" customHeight="1" x14ac:dyDescent="0.2">
      <c r="A349" s="63"/>
      <c r="B349" s="94"/>
      <c r="C349" s="690"/>
      <c r="D349" s="623"/>
      <c r="E349" s="466"/>
      <c r="F349" s="96"/>
      <c r="G349" s="68"/>
      <c r="H349" s="68"/>
      <c r="I349" s="97"/>
      <c r="J349" s="68"/>
      <c r="K349" s="67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spans="1:26" ht="15.75" customHeight="1" x14ac:dyDescent="0.2">
      <c r="A350" s="63"/>
      <c r="B350" s="103" t="str">
        <f>+Presupuesto!A101</f>
        <v>16.4</v>
      </c>
      <c r="C350" s="690" t="str">
        <f>+Presupuesto!B101</f>
        <v>Accesorios varios</v>
      </c>
      <c r="D350" s="623"/>
      <c r="E350" s="466"/>
      <c r="F350" s="68"/>
      <c r="G350" s="68"/>
      <c r="H350" s="68"/>
      <c r="I350" s="97" t="str">
        <f>+Presupuesto!C101</f>
        <v>gl</v>
      </c>
      <c r="J350" s="68"/>
      <c r="K350" s="67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spans="1:26" ht="15.75" customHeight="1" x14ac:dyDescent="0.2">
      <c r="A351" s="63"/>
      <c r="B351" s="97"/>
      <c r="C351" s="691"/>
      <c r="D351" s="623"/>
      <c r="E351" s="466"/>
      <c r="F351" s="68"/>
      <c r="G351" s="68"/>
      <c r="H351" s="68"/>
      <c r="I351" s="97"/>
      <c r="J351" s="68">
        <f>PRODUCT(E351:H351)</f>
        <v>0</v>
      </c>
      <c r="K351" s="104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spans="1:26" ht="15.75" customHeight="1" x14ac:dyDescent="0.25">
      <c r="A352" s="63"/>
      <c r="B352" s="98"/>
      <c r="C352" s="691"/>
      <c r="D352" s="623"/>
      <c r="E352" s="466"/>
      <c r="F352" s="68"/>
      <c r="G352" s="68"/>
      <c r="H352" s="68"/>
      <c r="I352" s="68"/>
      <c r="J352" s="68">
        <f>PRODUCT(E352:H352)</f>
        <v>0</v>
      </c>
      <c r="K352" s="67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spans="1:26" ht="15.75" customHeight="1" x14ac:dyDescent="0.25">
      <c r="A353" s="63"/>
      <c r="B353" s="98"/>
      <c r="C353" s="691"/>
      <c r="D353" s="623"/>
      <c r="E353" s="466">
        <v>1</v>
      </c>
      <c r="F353" s="68"/>
      <c r="G353" s="68"/>
      <c r="H353" s="68"/>
      <c r="I353" s="68"/>
      <c r="J353" s="68">
        <f>PRODUCT(E353:H353)</f>
        <v>1</v>
      </c>
      <c r="K353" s="68">
        <f>SUM(J351:J353)</f>
        <v>1</v>
      </c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spans="1:26" ht="2.25" customHeight="1" x14ac:dyDescent="0.2">
      <c r="A354" s="63"/>
      <c r="B354" s="94"/>
      <c r="C354" s="690"/>
      <c r="D354" s="623"/>
      <c r="E354" s="466"/>
      <c r="F354" s="96"/>
      <c r="G354" s="68"/>
      <c r="H354" s="68"/>
      <c r="I354" s="97"/>
      <c r="J354" s="68"/>
      <c r="K354" s="67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spans="1:26" ht="15.75" customHeight="1" x14ac:dyDescent="0.2">
      <c r="A355" s="63"/>
      <c r="B355" s="103" t="str">
        <f>+Presupuesto!A102</f>
        <v>16.5</v>
      </c>
      <c r="C355" s="690" t="str">
        <f>+Presupuesto!B102</f>
        <v>Prueba y ajuste de instalacion y puesta a punto</v>
      </c>
      <c r="D355" s="623"/>
      <c r="E355" s="466"/>
      <c r="F355" s="68"/>
      <c r="G355" s="68"/>
      <c r="H355" s="68"/>
      <c r="I355" s="97" t="str">
        <f>+Presupuesto!C102</f>
        <v>gl</v>
      </c>
      <c r="J355" s="68"/>
      <c r="K355" s="67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spans="1:26" ht="15.75" customHeight="1" x14ac:dyDescent="0.2">
      <c r="A356" s="63"/>
      <c r="B356" s="97"/>
      <c r="C356" s="691"/>
      <c r="D356" s="623"/>
      <c r="E356" s="466"/>
      <c r="F356" s="68"/>
      <c r="G356" s="68"/>
      <c r="H356" s="68"/>
      <c r="I356" s="97"/>
      <c r="J356" s="68">
        <f>PRODUCT(E356:H356)</f>
        <v>0</v>
      </c>
      <c r="K356" s="104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spans="1:26" ht="15.75" customHeight="1" x14ac:dyDescent="0.25">
      <c r="A357" s="63"/>
      <c r="B357" s="98"/>
      <c r="C357" s="691"/>
      <c r="D357" s="623"/>
      <c r="E357" s="466"/>
      <c r="F357" s="68"/>
      <c r="G357" s="68"/>
      <c r="H357" s="68"/>
      <c r="I357" s="68"/>
      <c r="J357" s="68">
        <f>PRODUCT(E357:H357)</f>
        <v>0</v>
      </c>
      <c r="K357" s="67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spans="1:26" ht="15.75" customHeight="1" x14ac:dyDescent="0.25">
      <c r="A358" s="63"/>
      <c r="B358" s="98"/>
      <c r="C358" s="691"/>
      <c r="D358" s="623"/>
      <c r="E358" s="466">
        <v>1</v>
      </c>
      <c r="F358" s="68"/>
      <c r="G358" s="68"/>
      <c r="H358" s="68"/>
      <c r="I358" s="68"/>
      <c r="J358" s="68">
        <f>PRODUCT(E358:H358)</f>
        <v>1</v>
      </c>
      <c r="K358" s="68">
        <f>SUM(J356:J358)</f>
        <v>1</v>
      </c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spans="1:26" ht="2.25" customHeight="1" x14ac:dyDescent="0.2">
      <c r="A359" s="63"/>
      <c r="B359" s="94"/>
      <c r="C359" s="690"/>
      <c r="D359" s="623"/>
      <c r="E359" s="408"/>
      <c r="F359" s="96"/>
      <c r="G359" s="68"/>
      <c r="H359" s="68"/>
      <c r="I359" s="97"/>
      <c r="J359" s="68"/>
      <c r="K359" s="67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spans="1:26" ht="15.75" customHeight="1" x14ac:dyDescent="0.25">
      <c r="A360" s="63"/>
      <c r="B360" s="144">
        <f>+Presupuesto!A104</f>
        <v>17</v>
      </c>
      <c r="C360" s="708" t="str">
        <f>+Presupuesto!B104</f>
        <v>CUBIERTA DE TECHOS</v>
      </c>
      <c r="D360" s="623"/>
      <c r="E360" s="445"/>
      <c r="F360" s="146"/>
      <c r="G360" s="146"/>
      <c r="H360" s="146"/>
      <c r="I360" s="146"/>
      <c r="J360" s="146"/>
      <c r="K360" s="145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spans="1:26" ht="15.75" customHeight="1" x14ac:dyDescent="0.2">
      <c r="A361" s="63"/>
      <c r="B361" s="94" t="str">
        <f>+Presupuesto!A105</f>
        <v>17.1</v>
      </c>
      <c r="C361" s="690" t="str">
        <f>+Presupuesto!B105</f>
        <v>Cubierta de chapa trapezoidal T101 Nº25 prep. s/ estuct. met. c/lana de vid.</v>
      </c>
      <c r="D361" s="623"/>
      <c r="E361" s="408"/>
      <c r="F361" s="96"/>
      <c r="G361" s="68"/>
      <c r="H361" s="68"/>
      <c r="I361" s="97" t="str">
        <f>+Presupuesto!C105</f>
        <v>m2</v>
      </c>
      <c r="J361" s="68"/>
      <c r="K361" s="67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spans="1:26" ht="15.75" customHeight="1" x14ac:dyDescent="0.2">
      <c r="A362" s="63"/>
      <c r="B362" s="94"/>
      <c r="C362" s="690"/>
      <c r="D362" s="623"/>
      <c r="E362" s="408"/>
      <c r="F362" s="96"/>
      <c r="G362" s="68"/>
      <c r="H362" s="68"/>
      <c r="I362" s="97"/>
      <c r="J362" s="68">
        <f>PRODUCT(E362:H362)</f>
        <v>0</v>
      </c>
      <c r="K362" s="67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spans="1:26" ht="15.75" customHeight="1" x14ac:dyDescent="0.2">
      <c r="A363" s="63"/>
      <c r="B363" s="94"/>
      <c r="C363" s="690"/>
      <c r="D363" s="623"/>
      <c r="E363" s="408"/>
      <c r="F363" s="96"/>
      <c r="G363" s="68"/>
      <c r="H363" s="68"/>
      <c r="I363" s="97"/>
      <c r="J363" s="68">
        <f>PRODUCT(E363:H363)</f>
        <v>0</v>
      </c>
      <c r="K363" s="67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spans="1:26" ht="15.75" customHeight="1" x14ac:dyDescent="0.2">
      <c r="A364" s="63"/>
      <c r="B364" s="94"/>
      <c r="C364" s="690"/>
      <c r="D364" s="623"/>
      <c r="E364" s="282">
        <v>134.79</v>
      </c>
      <c r="F364" s="96"/>
      <c r="G364" s="68"/>
      <c r="H364" s="68"/>
      <c r="I364" s="97"/>
      <c r="J364" s="68">
        <f>PRODUCT(E364:H364)</f>
        <v>134.79</v>
      </c>
      <c r="K364" s="68">
        <f>SUM(J362:J364)</f>
        <v>134.79</v>
      </c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spans="1:26" ht="2.25" customHeight="1" x14ac:dyDescent="0.2">
      <c r="A365" s="63"/>
      <c r="B365" s="94"/>
      <c r="C365" s="690"/>
      <c r="D365" s="623"/>
      <c r="E365" s="408"/>
      <c r="F365" s="96"/>
      <c r="G365" s="68"/>
      <c r="H365" s="68"/>
      <c r="I365" s="97"/>
      <c r="J365" s="68"/>
      <c r="K365" s="67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spans="1:26" ht="15.75" customHeight="1" x14ac:dyDescent="0.2">
      <c r="A366" s="63"/>
      <c r="B366" s="94" t="str">
        <f>+Presupuesto!A106</f>
        <v>17.2</v>
      </c>
      <c r="C366" s="690" t="str">
        <f>+Presupuesto!B106</f>
        <v>Cubierta de policarbonato sobre estructura metalica y madera</v>
      </c>
      <c r="D366" s="623"/>
      <c r="E366" s="408"/>
      <c r="F366" s="96"/>
      <c r="G366" s="68"/>
      <c r="H366" s="68"/>
      <c r="I366" s="97" t="str">
        <f>+Presupuesto!C106</f>
        <v>gl</v>
      </c>
      <c r="J366" s="68"/>
      <c r="K366" s="67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spans="1:26" ht="15.75" customHeight="1" x14ac:dyDescent="0.2">
      <c r="A367" s="63"/>
      <c r="B367" s="94"/>
      <c r="C367" s="690"/>
      <c r="D367" s="623"/>
      <c r="E367" s="408"/>
      <c r="F367" s="96"/>
      <c r="G367" s="68"/>
      <c r="H367" s="68"/>
      <c r="I367" s="97"/>
      <c r="J367" s="68">
        <f>PRODUCT(E367:H367)</f>
        <v>0</v>
      </c>
      <c r="K367" s="67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spans="1:26" ht="15.75" customHeight="1" x14ac:dyDescent="0.2">
      <c r="A368" s="63"/>
      <c r="B368" s="94"/>
      <c r="C368" s="690"/>
      <c r="D368" s="623"/>
      <c r="E368" s="408"/>
      <c r="F368" s="96"/>
      <c r="G368" s="68"/>
      <c r="H368" s="68"/>
      <c r="I368" s="97"/>
      <c r="J368" s="68">
        <f>PRODUCT(E368:H368)</f>
        <v>0</v>
      </c>
      <c r="K368" s="67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spans="1:26" ht="15.75" customHeight="1" x14ac:dyDescent="0.2">
      <c r="A369" s="63"/>
      <c r="B369" s="94"/>
      <c r="C369" s="690"/>
      <c r="D369" s="623"/>
      <c r="E369" s="282">
        <v>1</v>
      </c>
      <c r="F369" s="96"/>
      <c r="G369" s="68"/>
      <c r="H369" s="68"/>
      <c r="I369" s="97"/>
      <c r="J369" s="68">
        <f>PRODUCT(E369:H369)</f>
        <v>1</v>
      </c>
      <c r="K369" s="68">
        <f>SUM(J367:J369)</f>
        <v>1</v>
      </c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spans="1:26" ht="2.25" customHeight="1" x14ac:dyDescent="0.2">
      <c r="A370" s="63"/>
      <c r="B370" s="94"/>
      <c r="C370" s="690"/>
      <c r="D370" s="623"/>
      <c r="E370" s="408"/>
      <c r="F370" s="96"/>
      <c r="G370" s="68"/>
      <c r="H370" s="68"/>
      <c r="I370" s="97"/>
      <c r="J370" s="68"/>
      <c r="K370" s="67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spans="1:26" ht="15.75" customHeight="1" x14ac:dyDescent="0.25">
      <c r="A371" s="63"/>
      <c r="B371" s="415">
        <f>+Presupuesto!A108</f>
        <v>18</v>
      </c>
      <c r="C371" s="711" t="str">
        <f>+Presupuesto!B108</f>
        <v>ZINGUERIA</v>
      </c>
      <c r="D371" s="712"/>
      <c r="E371" s="446"/>
      <c r="F371" s="417"/>
      <c r="G371" s="417"/>
      <c r="H371" s="417"/>
      <c r="I371" s="417"/>
      <c r="J371" s="417"/>
      <c r="K371" s="416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spans="1:26" ht="15.75" customHeight="1" x14ac:dyDescent="0.2">
      <c r="A372" s="63"/>
      <c r="B372" s="94" t="str">
        <f>+Presupuesto!A109</f>
        <v>18.1</v>
      </c>
      <c r="C372" s="690" t="str">
        <f>+Presupuesto!B109</f>
        <v>Zinguería en general</v>
      </c>
      <c r="D372" s="623"/>
      <c r="E372" s="408"/>
      <c r="F372" s="96"/>
      <c r="G372" s="68"/>
      <c r="H372" s="68"/>
      <c r="I372" s="97" t="str">
        <f>+Presupuesto!C109</f>
        <v>gl</v>
      </c>
      <c r="J372" s="68"/>
      <c r="K372" s="67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spans="1:26" ht="15.75" customHeight="1" x14ac:dyDescent="0.2">
      <c r="A373" s="63"/>
      <c r="B373" s="94"/>
      <c r="C373" s="690"/>
      <c r="D373" s="623"/>
      <c r="E373" s="408"/>
      <c r="F373" s="96"/>
      <c r="G373" s="68"/>
      <c r="H373" s="68"/>
      <c r="I373" s="97"/>
      <c r="J373" s="68">
        <f>PRODUCT(E373:H373)</f>
        <v>0</v>
      </c>
      <c r="K373" s="67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spans="1:26" ht="15.75" customHeight="1" x14ac:dyDescent="0.2">
      <c r="A374" s="63"/>
      <c r="B374" s="94"/>
      <c r="C374" s="690"/>
      <c r="D374" s="623"/>
      <c r="E374" s="408"/>
      <c r="F374" s="96"/>
      <c r="G374" s="68"/>
      <c r="H374" s="68"/>
      <c r="I374" s="97"/>
      <c r="J374" s="68">
        <f>PRODUCT(E374:H374)</f>
        <v>0</v>
      </c>
      <c r="K374" s="67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spans="1:26" ht="15.75" customHeight="1" x14ac:dyDescent="0.2">
      <c r="A375" s="63"/>
      <c r="B375" s="94"/>
      <c r="C375" s="690"/>
      <c r="D375" s="623"/>
      <c r="E375" s="282">
        <v>1</v>
      </c>
      <c r="F375" s="96"/>
      <c r="G375" s="68"/>
      <c r="H375" s="68"/>
      <c r="I375" s="97"/>
      <c r="J375" s="68">
        <f>PRODUCT(E375:H375)</f>
        <v>1</v>
      </c>
      <c r="K375" s="68">
        <f>SUM(J373:J375)</f>
        <v>1</v>
      </c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spans="1:26" ht="15.75" customHeight="1" x14ac:dyDescent="0.25">
      <c r="A376" s="63"/>
      <c r="B376" s="412">
        <f>+Presupuesto!A111</f>
        <v>19</v>
      </c>
      <c r="C376" s="709" t="str">
        <f>+Presupuesto!B111</f>
        <v>REJAS y BARANDAS</v>
      </c>
      <c r="D376" s="710"/>
      <c r="E376" s="447"/>
      <c r="F376" s="414"/>
      <c r="G376" s="414"/>
      <c r="H376" s="414"/>
      <c r="I376" s="414"/>
      <c r="J376" s="414"/>
      <c r="K376" s="41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spans="1:26" ht="15.75" customHeight="1" x14ac:dyDescent="0.2">
      <c r="A377" s="63"/>
      <c r="B377" s="94" t="str">
        <f>+Presupuesto!A112</f>
        <v>19.1</v>
      </c>
      <c r="C377" s="690" t="str">
        <f>+Presupuesto!B112</f>
        <v>Rejas en general</v>
      </c>
      <c r="D377" s="623"/>
      <c r="E377" s="408"/>
      <c r="F377" s="96"/>
      <c r="G377" s="68"/>
      <c r="H377" s="68"/>
      <c r="I377" s="97" t="str">
        <f>+Presupuesto!C112</f>
        <v>gl</v>
      </c>
      <c r="J377" s="68"/>
      <c r="K377" s="67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spans="1:26" ht="15.75" customHeight="1" x14ac:dyDescent="0.2">
      <c r="A378" s="63"/>
      <c r="B378" s="94"/>
      <c r="C378" s="690"/>
      <c r="D378" s="623"/>
      <c r="E378" s="408"/>
      <c r="F378" s="96"/>
      <c r="G378" s="68"/>
      <c r="H378" s="68"/>
      <c r="I378" s="97"/>
      <c r="J378" s="68">
        <f>PRODUCT(E378:H378)</f>
        <v>0</v>
      </c>
      <c r="K378" s="67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spans="1:26" ht="15.75" customHeight="1" x14ac:dyDescent="0.2">
      <c r="A379" s="63"/>
      <c r="B379" s="94"/>
      <c r="C379" s="690"/>
      <c r="D379" s="623"/>
      <c r="E379" s="408"/>
      <c r="F379" s="96"/>
      <c r="G379" s="68"/>
      <c r="H379" s="68"/>
      <c r="I379" s="97"/>
      <c r="J379" s="68">
        <f>PRODUCT(E379:H379)</f>
        <v>0</v>
      </c>
      <c r="K379" s="67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 spans="1:26" ht="15.75" customHeight="1" x14ac:dyDescent="0.2">
      <c r="A380" s="63"/>
      <c r="B380" s="94"/>
      <c r="C380" s="690"/>
      <c r="D380" s="623"/>
      <c r="E380" s="282">
        <v>1</v>
      </c>
      <c r="F380" s="96"/>
      <c r="G380" s="68"/>
      <c r="H380" s="68"/>
      <c r="I380" s="97"/>
      <c r="J380" s="68">
        <f>PRODUCT(E380:H380)</f>
        <v>1</v>
      </c>
      <c r="K380" s="68">
        <f>SUM(J378:J380)</f>
        <v>1</v>
      </c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spans="1:26" ht="2.25" customHeight="1" x14ac:dyDescent="0.2">
      <c r="A381" s="63"/>
      <c r="B381" s="94"/>
      <c r="C381" s="690"/>
      <c r="D381" s="623"/>
      <c r="E381" s="408"/>
      <c r="F381" s="96"/>
      <c r="G381" s="68"/>
      <c r="H381" s="68"/>
      <c r="I381" s="97"/>
      <c r="J381" s="68"/>
      <c r="K381" s="67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spans="1:26" ht="15.75" customHeight="1" x14ac:dyDescent="0.2">
      <c r="A382" s="63"/>
      <c r="B382" s="94" t="str">
        <f>+Presupuesto!A113</f>
        <v>19.2</v>
      </c>
      <c r="C382" s="690" t="str">
        <f>+Presupuesto!B113</f>
        <v>Barandas en general</v>
      </c>
      <c r="D382" s="623"/>
      <c r="E382" s="408"/>
      <c r="F382" s="96"/>
      <c r="G382" s="68"/>
      <c r="H382" s="68"/>
      <c r="I382" s="97">
        <f>+Presupuesto!C117</f>
        <v>0</v>
      </c>
      <c r="J382" s="68"/>
      <c r="K382" s="67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spans="1:26" ht="15.75" customHeight="1" x14ac:dyDescent="0.2">
      <c r="A383" s="63"/>
      <c r="B383" s="94"/>
      <c r="C383" s="690"/>
      <c r="D383" s="623"/>
      <c r="E383" s="408"/>
      <c r="F383" s="96"/>
      <c r="G383" s="68"/>
      <c r="H383" s="68"/>
      <c r="I383" s="97"/>
      <c r="J383" s="68">
        <f>PRODUCT(E383:H383)</f>
        <v>0</v>
      </c>
      <c r="K383" s="67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spans="1:26" ht="15.75" customHeight="1" x14ac:dyDescent="0.2">
      <c r="A384" s="63"/>
      <c r="B384" s="94"/>
      <c r="C384" s="690"/>
      <c r="D384" s="623"/>
      <c r="E384" s="408"/>
      <c r="F384" s="96"/>
      <c r="G384" s="68"/>
      <c r="H384" s="68"/>
      <c r="I384" s="97"/>
      <c r="J384" s="68">
        <f>PRODUCT(E384:H384)</f>
        <v>0</v>
      </c>
      <c r="K384" s="67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spans="1:26" ht="15.75" customHeight="1" x14ac:dyDescent="0.2">
      <c r="A385" s="63"/>
      <c r="B385" s="94"/>
      <c r="C385" s="690"/>
      <c r="D385" s="623"/>
      <c r="E385" s="282">
        <v>1</v>
      </c>
      <c r="F385" s="96"/>
      <c r="G385" s="68"/>
      <c r="H385" s="68"/>
      <c r="I385" s="97"/>
      <c r="J385" s="68">
        <f>PRODUCT(E385:H385)</f>
        <v>1</v>
      </c>
      <c r="K385" s="68">
        <f>SUM(J383:J385)</f>
        <v>1</v>
      </c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spans="1:26" ht="2.25" customHeight="1" x14ac:dyDescent="0.2">
      <c r="A386" s="63"/>
      <c r="B386" s="94"/>
      <c r="C386" s="690"/>
      <c r="D386" s="623"/>
      <c r="E386" s="408"/>
      <c r="F386" s="96"/>
      <c r="G386" s="68"/>
      <c r="H386" s="68"/>
      <c r="I386" s="97"/>
      <c r="J386" s="68"/>
      <c r="K386" s="67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spans="1:26" ht="15.75" customHeight="1" x14ac:dyDescent="0.25">
      <c r="A387" s="63"/>
      <c r="B387" s="419">
        <f>+Presupuesto!A115</f>
        <v>20</v>
      </c>
      <c r="C387" s="715" t="str">
        <f>+Presupuesto!B115</f>
        <v>ESPEJOS</v>
      </c>
      <c r="D387" s="716"/>
      <c r="E387" s="448"/>
      <c r="F387" s="421"/>
      <c r="G387" s="421"/>
      <c r="H387" s="421"/>
      <c r="I387" s="421"/>
      <c r="J387" s="421"/>
      <c r="K387" s="420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spans="1:26" ht="15.75" customHeight="1" x14ac:dyDescent="0.2">
      <c r="A388" s="63"/>
      <c r="B388" s="94" t="str">
        <f>+Presupuesto!A116</f>
        <v>20.1</v>
      </c>
      <c r="C388" s="690" t="str">
        <f>+Presupuesto!B116</f>
        <v>Espejo cristal 4mm</v>
      </c>
      <c r="D388" s="623"/>
      <c r="E388" s="408"/>
      <c r="F388" s="96"/>
      <c r="G388" s="68"/>
      <c r="H388" s="68"/>
      <c r="I388" s="97" t="str">
        <f>+Presupuesto!C116</f>
        <v>m2</v>
      </c>
      <c r="J388" s="68"/>
      <c r="K388" s="67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spans="1:26" ht="15.75" customHeight="1" x14ac:dyDescent="0.2">
      <c r="A389" s="63"/>
      <c r="B389" s="94"/>
      <c r="C389" s="690"/>
      <c r="D389" s="623"/>
      <c r="E389" s="408"/>
      <c r="F389" s="96"/>
      <c r="G389" s="68"/>
      <c r="H389" s="68"/>
      <c r="I389" s="97"/>
      <c r="J389" s="68">
        <f>PRODUCT(E389:H389)</f>
        <v>0</v>
      </c>
      <c r="K389" s="67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spans="1:26" ht="15.75" customHeight="1" x14ac:dyDescent="0.2">
      <c r="A390" s="63"/>
      <c r="B390" s="94"/>
      <c r="C390" s="690"/>
      <c r="D390" s="623"/>
      <c r="E390" s="408"/>
      <c r="F390" s="96"/>
      <c r="G390" s="68"/>
      <c r="H390" s="68"/>
      <c r="I390" s="97"/>
      <c r="J390" s="68">
        <f>PRODUCT(E390:H390)</f>
        <v>0</v>
      </c>
      <c r="K390" s="67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spans="1:26" ht="15.75" customHeight="1" x14ac:dyDescent="0.2">
      <c r="A391" s="63"/>
      <c r="B391" s="94"/>
      <c r="C391" s="690"/>
      <c r="D391" s="623"/>
      <c r="E391" s="282">
        <v>2.8</v>
      </c>
      <c r="F391" s="96"/>
      <c r="G391" s="68"/>
      <c r="H391" s="68"/>
      <c r="I391" s="97"/>
      <c r="J391" s="68">
        <f>PRODUCT(E391:H391)</f>
        <v>2.8</v>
      </c>
      <c r="K391" s="68">
        <f>SUM(J389:J391)</f>
        <v>2.8</v>
      </c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spans="1:26" ht="2.25" customHeight="1" x14ac:dyDescent="0.2">
      <c r="A392" s="63"/>
      <c r="B392" s="94"/>
      <c r="C392" s="690"/>
      <c r="D392" s="623"/>
      <c r="E392" s="408"/>
      <c r="F392" s="96"/>
      <c r="G392" s="68"/>
      <c r="H392" s="68"/>
      <c r="I392" s="97"/>
      <c r="J392" s="68"/>
      <c r="K392" s="67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spans="1:26" ht="15.75" customHeight="1" x14ac:dyDescent="0.25">
      <c r="A393" s="63"/>
      <c r="B393" s="147">
        <f>+Presupuesto!A118</f>
        <v>21</v>
      </c>
      <c r="C393" s="713" t="str">
        <f>+Presupuesto!B118</f>
        <v>PINTURA</v>
      </c>
      <c r="D393" s="714"/>
      <c r="E393" s="449"/>
      <c r="F393" s="149"/>
      <c r="G393" s="149"/>
      <c r="H393" s="149"/>
      <c r="I393" s="149"/>
      <c r="J393" s="149"/>
      <c r="K393" s="148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spans="1:26" ht="15.75" customHeight="1" x14ac:dyDescent="0.2">
      <c r="A394" s="63"/>
      <c r="B394" s="94" t="str">
        <f>+Presupuesto!A119</f>
        <v>21.1</v>
      </c>
      <c r="C394" s="690" t="str">
        <f>+Presupuesto!B119</f>
        <v>Pintura al latex en exteriores</v>
      </c>
      <c r="D394" s="700"/>
      <c r="E394" s="408"/>
      <c r="F394" s="96"/>
      <c r="G394" s="68"/>
      <c r="H394" s="68"/>
      <c r="I394" s="97" t="str">
        <f>+Presupuesto!C119</f>
        <v>m2</v>
      </c>
      <c r="J394" s="68"/>
      <c r="K394" s="67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spans="1:26" ht="15.75" customHeight="1" x14ac:dyDescent="0.2">
      <c r="A395" s="63"/>
      <c r="B395" s="94"/>
      <c r="C395" s="690"/>
      <c r="D395" s="700"/>
      <c r="E395" s="408"/>
      <c r="F395" s="96"/>
      <c r="G395" s="68"/>
      <c r="H395" s="68"/>
      <c r="I395" s="97"/>
      <c r="J395" s="68">
        <f>PRODUCT(E395:H395)</f>
        <v>0</v>
      </c>
      <c r="K395" s="67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spans="1:26" ht="15.75" customHeight="1" x14ac:dyDescent="0.2">
      <c r="A396" s="63"/>
      <c r="B396" s="94"/>
      <c r="C396" s="690"/>
      <c r="D396" s="700"/>
      <c r="E396" s="408"/>
      <c r="F396" s="96"/>
      <c r="G396" s="68"/>
      <c r="H396" s="68"/>
      <c r="I396" s="97"/>
      <c r="J396" s="68">
        <f>PRODUCT(E396:H396)</f>
        <v>0</v>
      </c>
      <c r="K396" s="67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spans="1:26" ht="15.75" customHeight="1" x14ac:dyDescent="0.2">
      <c r="A397" s="63"/>
      <c r="B397" s="94"/>
      <c r="C397" s="690"/>
      <c r="D397" s="700"/>
      <c r="E397" s="282">
        <v>415.91</v>
      </c>
      <c r="F397" s="96"/>
      <c r="G397" s="68"/>
      <c r="H397" s="68"/>
      <c r="I397" s="97"/>
      <c r="J397" s="68">
        <f>PRODUCT(E397:H397)</f>
        <v>415.91</v>
      </c>
      <c r="K397" s="68">
        <f>SUM(J395:J397)</f>
        <v>415.91</v>
      </c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spans="1:26" ht="2.25" customHeight="1" x14ac:dyDescent="0.2">
      <c r="A398" s="63"/>
      <c r="B398" s="94"/>
      <c r="C398" s="690"/>
      <c r="D398" s="700"/>
      <c r="E398" s="408"/>
      <c r="F398" s="96"/>
      <c r="G398" s="68"/>
      <c r="H398" s="68"/>
      <c r="I398" s="97"/>
      <c r="J398" s="68"/>
      <c r="K398" s="67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spans="1:26" ht="15.75" customHeight="1" x14ac:dyDescent="0.2">
      <c r="A399" s="63"/>
      <c r="B399" s="94" t="str">
        <f>+Presupuesto!A120</f>
        <v>21.2</v>
      </c>
      <c r="C399" s="690" t="str">
        <f>+Presupuesto!B120</f>
        <v>Pintura al latex en interiores</v>
      </c>
      <c r="D399" s="623"/>
      <c r="E399" s="408"/>
      <c r="F399" s="96"/>
      <c r="G399" s="68"/>
      <c r="H399" s="68"/>
      <c r="I399" s="97" t="str">
        <f>+Presupuesto!C120</f>
        <v>m2</v>
      </c>
      <c r="J399" s="68"/>
      <c r="K399" s="67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spans="1:26" ht="15.75" customHeight="1" x14ac:dyDescent="0.2">
      <c r="A400" s="63"/>
      <c r="B400" s="94"/>
      <c r="C400" s="690"/>
      <c r="D400" s="623"/>
      <c r="E400" s="408"/>
      <c r="F400" s="96"/>
      <c r="G400" s="68"/>
      <c r="H400" s="68"/>
      <c r="I400" s="97"/>
      <c r="J400" s="68">
        <f>PRODUCT(E400:H400)</f>
        <v>0</v>
      </c>
      <c r="K400" s="67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 spans="1:26" ht="15.75" customHeight="1" x14ac:dyDescent="0.2">
      <c r="A401" s="63"/>
      <c r="B401" s="94"/>
      <c r="C401" s="690"/>
      <c r="D401" s="623"/>
      <c r="E401" s="408"/>
      <c r="F401" s="96"/>
      <c r="G401" s="68"/>
      <c r="H401" s="68"/>
      <c r="I401" s="97"/>
      <c r="J401" s="68">
        <f>PRODUCT(E401:H401)</f>
        <v>0</v>
      </c>
      <c r="K401" s="67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spans="1:26" ht="15.75" customHeight="1" x14ac:dyDescent="0.2">
      <c r="A402" s="63"/>
      <c r="B402" s="94"/>
      <c r="C402" s="690"/>
      <c r="D402" s="623"/>
      <c r="E402" s="282">
        <v>395.55</v>
      </c>
      <c r="F402" s="96"/>
      <c r="G402" s="68"/>
      <c r="H402" s="68"/>
      <c r="I402" s="97"/>
      <c r="J402" s="68">
        <f>PRODUCT(E402:H402)</f>
        <v>395.55</v>
      </c>
      <c r="K402" s="68">
        <f>SUM(J400:J402)</f>
        <v>395.55</v>
      </c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spans="1:26" ht="2.25" customHeight="1" x14ac:dyDescent="0.2">
      <c r="A403" s="63"/>
      <c r="B403" s="94"/>
      <c r="C403" s="690"/>
      <c r="D403" s="623"/>
      <c r="E403" s="408"/>
      <c r="F403" s="96"/>
      <c r="G403" s="68"/>
      <c r="H403" s="68"/>
      <c r="I403" s="97"/>
      <c r="J403" s="68"/>
      <c r="K403" s="67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spans="1:26" ht="15.75" customHeight="1" x14ac:dyDescent="0.2">
      <c r="A404" s="63"/>
      <c r="B404" s="94" t="str">
        <f>+Presupuesto!A121</f>
        <v>21.3</v>
      </c>
      <c r="C404" s="690" t="str">
        <f>+Presupuesto!B121</f>
        <v>Pintura al latex en cielorrasos</v>
      </c>
      <c r="D404" s="623"/>
      <c r="E404" s="408"/>
      <c r="F404" s="96"/>
      <c r="G404" s="68"/>
      <c r="H404" s="68"/>
      <c r="I404" s="97" t="str">
        <f>+Presupuesto!C121</f>
        <v>m2</v>
      </c>
      <c r="J404" s="68"/>
      <c r="K404" s="67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spans="1:26" ht="15.75" customHeight="1" x14ac:dyDescent="0.2">
      <c r="A405" s="63"/>
      <c r="B405" s="94"/>
      <c r="C405" s="690"/>
      <c r="D405" s="623"/>
      <c r="E405" s="408"/>
      <c r="F405" s="96"/>
      <c r="G405" s="68"/>
      <c r="H405" s="68"/>
      <c r="I405" s="97"/>
      <c r="J405" s="68">
        <f>PRODUCT(E405:H405)</f>
        <v>0</v>
      </c>
      <c r="K405" s="67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spans="1:26" ht="15.75" customHeight="1" x14ac:dyDescent="0.2">
      <c r="A406" s="63"/>
      <c r="B406" s="94"/>
      <c r="C406" s="690"/>
      <c r="D406" s="623"/>
      <c r="E406" s="408"/>
      <c r="F406" s="96"/>
      <c r="G406" s="68"/>
      <c r="H406" s="68"/>
      <c r="I406" s="97"/>
      <c r="J406" s="68">
        <f>PRODUCT(E406:H406)</f>
        <v>0</v>
      </c>
      <c r="K406" s="67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spans="1:26" ht="15.75" customHeight="1" x14ac:dyDescent="0.2">
      <c r="A407" s="63"/>
      <c r="B407" s="94"/>
      <c r="C407" s="690"/>
      <c r="D407" s="623"/>
      <c r="E407" s="282">
        <v>221.95</v>
      </c>
      <c r="F407" s="96"/>
      <c r="G407" s="68"/>
      <c r="H407" s="68"/>
      <c r="I407" s="97"/>
      <c r="J407" s="68">
        <f>PRODUCT(E407:H407)</f>
        <v>221.95</v>
      </c>
      <c r="K407" s="68">
        <f>SUM(J405:J407)</f>
        <v>221.95</v>
      </c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spans="1:26" ht="2.25" customHeight="1" x14ac:dyDescent="0.2">
      <c r="A408" s="63"/>
      <c r="B408" s="94"/>
      <c r="C408" s="690"/>
      <c r="D408" s="623"/>
      <c r="E408" s="408"/>
      <c r="F408" s="96"/>
      <c r="G408" s="68"/>
      <c r="H408" s="68"/>
      <c r="I408" s="97"/>
      <c r="J408" s="68"/>
      <c r="K408" s="67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spans="1:26" ht="15.75" customHeight="1" x14ac:dyDescent="0.2">
      <c r="A409" s="63"/>
      <c r="B409" s="94" t="str">
        <f>+Presupuesto!A122</f>
        <v>21.4</v>
      </c>
      <c r="C409" s="690" t="str">
        <f>+Presupuesto!B122</f>
        <v>Esmalte sintetico</v>
      </c>
      <c r="D409" s="623"/>
      <c r="E409" s="408"/>
      <c r="F409" s="96"/>
      <c r="G409" s="68"/>
      <c r="H409" s="68"/>
      <c r="I409" s="97" t="str">
        <f>+Presupuesto!C122</f>
        <v>m2</v>
      </c>
      <c r="J409" s="68"/>
      <c r="K409" s="67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spans="1:26" ht="15.75" customHeight="1" x14ac:dyDescent="0.2">
      <c r="A410" s="63"/>
      <c r="B410" s="94"/>
      <c r="C410" s="690"/>
      <c r="D410" s="623"/>
      <c r="E410" s="408"/>
      <c r="F410" s="96"/>
      <c r="G410" s="68"/>
      <c r="H410" s="68"/>
      <c r="I410" s="97"/>
      <c r="J410" s="68">
        <f>PRODUCT(E410:H410)</f>
        <v>0</v>
      </c>
      <c r="K410" s="67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spans="1:26" ht="15.75" customHeight="1" x14ac:dyDescent="0.2">
      <c r="A411" s="63"/>
      <c r="B411" s="94"/>
      <c r="C411" s="690"/>
      <c r="D411" s="623"/>
      <c r="E411" s="408"/>
      <c r="F411" s="96"/>
      <c r="G411" s="68"/>
      <c r="H411" s="68"/>
      <c r="I411" s="97"/>
      <c r="J411" s="68">
        <f>PRODUCT(E411:H411)</f>
        <v>0</v>
      </c>
      <c r="K411" s="67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spans="1:26" ht="15.75" customHeight="1" x14ac:dyDescent="0.2">
      <c r="A412" s="63"/>
      <c r="B412" s="94"/>
      <c r="C412" s="690"/>
      <c r="D412" s="623"/>
      <c r="E412" s="283">
        <v>8</v>
      </c>
      <c r="F412" s="96"/>
      <c r="G412" s="68"/>
      <c r="H412" s="68"/>
      <c r="I412" s="97"/>
      <c r="J412" s="68">
        <f>PRODUCT(E412:H412)</f>
        <v>8</v>
      </c>
      <c r="K412" s="68">
        <f>SUM(J410:J412)</f>
        <v>8</v>
      </c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spans="1:26" ht="2.25" customHeight="1" x14ac:dyDescent="0.2">
      <c r="A413" s="63"/>
      <c r="B413" s="94"/>
      <c r="C413" s="690"/>
      <c r="D413" s="623"/>
      <c r="E413" s="408"/>
      <c r="F413" s="96"/>
      <c r="G413" s="68"/>
      <c r="H413" s="68"/>
      <c r="I413" s="97"/>
      <c r="J413" s="68"/>
      <c r="K413" s="67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spans="1:26" ht="15.75" customHeight="1" x14ac:dyDescent="0.2">
      <c r="A414" s="63"/>
      <c r="B414" s="94" t="str">
        <f>+Presupuesto!A123</f>
        <v>21.5</v>
      </c>
      <c r="C414" s="690" t="str">
        <f>+Presupuesto!B123</f>
        <v>Impregnante en carpinteria de madera</v>
      </c>
      <c r="D414" s="623"/>
      <c r="E414" s="408"/>
      <c r="F414" s="96"/>
      <c r="G414" s="68"/>
      <c r="H414" s="68"/>
      <c r="I414" s="97" t="str">
        <f>+Presupuesto!C123</f>
        <v>m2</v>
      </c>
      <c r="J414" s="68"/>
      <c r="K414" s="67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spans="1:26" ht="15.75" customHeight="1" x14ac:dyDescent="0.2">
      <c r="A415" s="63"/>
      <c r="B415" s="94"/>
      <c r="C415" s="690"/>
      <c r="D415" s="623"/>
      <c r="E415" s="408"/>
      <c r="F415" s="96"/>
      <c r="G415" s="68"/>
      <c r="H415" s="68"/>
      <c r="I415" s="97"/>
      <c r="J415" s="68">
        <f>PRODUCT(E415:H415)</f>
        <v>0</v>
      </c>
      <c r="K415" s="67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spans="1:26" ht="15.75" customHeight="1" x14ac:dyDescent="0.2">
      <c r="A416" s="63"/>
      <c r="B416" s="94"/>
      <c r="C416" s="690"/>
      <c r="D416" s="623"/>
      <c r="E416" s="408"/>
      <c r="F416" s="96"/>
      <c r="G416" s="68"/>
      <c r="H416" s="68"/>
      <c r="I416" s="97"/>
      <c r="J416" s="68">
        <f>PRODUCT(E416:H416)</f>
        <v>0</v>
      </c>
      <c r="K416" s="67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spans="1:26" ht="15.75" customHeight="1" x14ac:dyDescent="0.2">
      <c r="A417" s="63"/>
      <c r="B417" s="94"/>
      <c r="C417" s="690"/>
      <c r="D417" s="623"/>
      <c r="E417" s="282">
        <v>17.43</v>
      </c>
      <c r="F417" s="96"/>
      <c r="G417" s="68"/>
      <c r="H417" s="68"/>
      <c r="I417" s="97"/>
      <c r="J417" s="68">
        <f>PRODUCT(E417:H417)</f>
        <v>17.43</v>
      </c>
      <c r="K417" s="68">
        <f>SUM(J415:J417)</f>
        <v>17.43</v>
      </c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spans="1:26" ht="2.25" customHeight="1" x14ac:dyDescent="0.2">
      <c r="A418" s="63"/>
      <c r="B418" s="94"/>
      <c r="C418" s="690"/>
      <c r="D418" s="623"/>
      <c r="E418" s="408"/>
      <c r="F418" s="96"/>
      <c r="G418" s="68"/>
      <c r="H418" s="68"/>
      <c r="I418" s="97"/>
      <c r="J418" s="68"/>
      <c r="K418" s="67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spans="1:26" ht="15.75" customHeight="1" x14ac:dyDescent="0.25">
      <c r="A419" s="63"/>
      <c r="B419" s="150">
        <f>+Presupuesto!A125</f>
        <v>22</v>
      </c>
      <c r="C419" s="717" t="str">
        <f>+Presupuesto!B125</f>
        <v>LIMPIEZA FINAL DE OBRA</v>
      </c>
      <c r="D419" s="623"/>
      <c r="E419" s="450"/>
      <c r="F419" s="152"/>
      <c r="G419" s="152"/>
      <c r="H419" s="152"/>
      <c r="I419" s="152"/>
      <c r="J419" s="152"/>
      <c r="K419" s="151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spans="1:26" ht="15.75" customHeight="1" x14ac:dyDescent="0.2">
      <c r="A420" s="63"/>
      <c r="B420" s="94" t="str">
        <f>+Presupuesto!A126</f>
        <v>22.1</v>
      </c>
      <c r="C420" s="690" t="str">
        <f>+Presupuesto!B126</f>
        <v>Limpieza final de obra</v>
      </c>
      <c r="D420" s="623"/>
      <c r="E420" s="408"/>
      <c r="F420" s="96"/>
      <c r="G420" s="68"/>
      <c r="H420" s="68"/>
      <c r="I420" s="97" t="str">
        <f>+Presupuesto!C126</f>
        <v>gl</v>
      </c>
      <c r="J420" s="68"/>
      <c r="K420" s="67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spans="1:26" ht="15.75" customHeight="1" x14ac:dyDescent="0.2">
      <c r="A421" s="63"/>
      <c r="B421" s="94"/>
      <c r="C421" s="690"/>
      <c r="D421" s="623"/>
      <c r="E421" s="408"/>
      <c r="F421" s="96"/>
      <c r="G421" s="68"/>
      <c r="H421" s="68"/>
      <c r="I421" s="97"/>
      <c r="J421" s="68">
        <f>PRODUCT(E421:H421)</f>
        <v>0</v>
      </c>
      <c r="K421" s="67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 spans="1:26" ht="15.75" customHeight="1" x14ac:dyDescent="0.2">
      <c r="A422" s="63"/>
      <c r="B422" s="94"/>
      <c r="C422" s="690"/>
      <c r="D422" s="623"/>
      <c r="E422" s="408"/>
      <c r="F422" s="96"/>
      <c r="G422" s="68"/>
      <c r="H422" s="68"/>
      <c r="I422" s="97"/>
      <c r="J422" s="68">
        <f>PRODUCT(E422:H422)</f>
        <v>0</v>
      </c>
      <c r="K422" s="67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spans="1:26" ht="15.75" customHeight="1" x14ac:dyDescent="0.2">
      <c r="A423" s="63"/>
      <c r="B423" s="94"/>
      <c r="C423" s="690"/>
      <c r="D423" s="623"/>
      <c r="E423" s="282">
        <v>1</v>
      </c>
      <c r="F423" s="96"/>
      <c r="G423" s="68"/>
      <c r="H423" s="68"/>
      <c r="I423" s="97"/>
      <c r="J423" s="68">
        <f>PRODUCT(E423:H423)</f>
        <v>1</v>
      </c>
      <c r="K423" s="68">
        <f>SUM(J421:J423)</f>
        <v>1</v>
      </c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spans="1:26" ht="2.25" customHeight="1" x14ac:dyDescent="0.2">
      <c r="A424" s="63"/>
      <c r="B424" s="94"/>
      <c r="C424" s="690"/>
      <c r="D424" s="623"/>
      <c r="E424" s="408"/>
      <c r="F424" s="96"/>
      <c r="G424" s="68"/>
      <c r="H424" s="68"/>
      <c r="I424" s="97"/>
      <c r="J424" s="68"/>
      <c r="K424" s="67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spans="1:26" ht="15.75" customHeight="1" x14ac:dyDescent="0.2">
      <c r="A425" s="63"/>
      <c r="B425" s="153"/>
      <c r="C425" s="153"/>
      <c r="D425" s="153"/>
      <c r="E425" s="451"/>
      <c r="F425" s="153"/>
      <c r="G425" s="153"/>
      <c r="H425" s="153"/>
      <c r="I425" s="153"/>
      <c r="J425" s="153"/>
      <c r="K425" s="15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spans="1:26" ht="15.75" customHeight="1" x14ac:dyDescent="0.2">
      <c r="A426" s="63"/>
      <c r="B426" s="63"/>
      <c r="C426" s="63"/>
      <c r="D426" s="63"/>
      <c r="E426" s="72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spans="1:26" ht="15.75" customHeight="1" x14ac:dyDescent="0.2">
      <c r="A427" s="63"/>
      <c r="B427" s="63"/>
      <c r="C427" s="63"/>
      <c r="D427" s="63"/>
      <c r="E427" s="72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spans="1:26" ht="15.75" customHeight="1" x14ac:dyDescent="0.2">
      <c r="A428" s="63"/>
      <c r="B428" s="63"/>
      <c r="C428" s="63"/>
      <c r="D428" s="63"/>
      <c r="E428" s="72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spans="1:26" ht="15.75" customHeight="1" x14ac:dyDescent="0.2">
      <c r="A429" s="63"/>
      <c r="B429" s="63"/>
      <c r="C429" s="63"/>
      <c r="D429" s="63"/>
      <c r="E429" s="72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spans="1:26" ht="15.75" customHeight="1" x14ac:dyDescent="0.2">
      <c r="A430" s="63"/>
      <c r="B430" s="63"/>
      <c r="C430" s="63"/>
      <c r="D430" s="63"/>
      <c r="E430" s="72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spans="1:26" ht="15.75" customHeight="1" x14ac:dyDescent="0.2">
      <c r="A431" s="63"/>
      <c r="B431" s="63"/>
      <c r="C431" s="63"/>
      <c r="D431" s="63"/>
      <c r="E431" s="72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spans="1:26" ht="15.75" customHeight="1" x14ac:dyDescent="0.2">
      <c r="A432" s="63"/>
      <c r="B432" s="63"/>
      <c r="C432" s="63"/>
      <c r="D432" s="63"/>
      <c r="E432" s="72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spans="1:26" ht="15.75" customHeight="1" x14ac:dyDescent="0.2">
      <c r="A433" s="63"/>
      <c r="B433" s="63"/>
      <c r="C433" s="63"/>
      <c r="D433" s="63"/>
      <c r="E433" s="72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spans="1:26" ht="15.75" customHeight="1" x14ac:dyDescent="0.2">
      <c r="A434" s="63"/>
      <c r="B434" s="63"/>
      <c r="C434" s="63"/>
      <c r="D434" s="63"/>
      <c r="E434" s="72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spans="1:26" ht="15.75" customHeight="1" x14ac:dyDescent="0.2">
      <c r="A435" s="63"/>
      <c r="B435" s="63"/>
      <c r="C435" s="63"/>
      <c r="D435" s="63"/>
      <c r="E435" s="72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spans="1:26" ht="15.75" customHeight="1" x14ac:dyDescent="0.2">
      <c r="A436" s="63"/>
      <c r="B436" s="63"/>
      <c r="C436" s="63"/>
      <c r="D436" s="63"/>
      <c r="E436" s="72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spans="1:26" ht="15.75" customHeight="1" x14ac:dyDescent="0.2">
      <c r="A437" s="63"/>
      <c r="B437" s="63"/>
      <c r="C437" s="63"/>
      <c r="D437" s="63"/>
      <c r="E437" s="72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spans="1:26" ht="15.75" customHeight="1" x14ac:dyDescent="0.2">
      <c r="A438" s="63"/>
      <c r="B438" s="63"/>
      <c r="C438" s="63"/>
      <c r="D438" s="63"/>
      <c r="E438" s="72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spans="1:26" ht="15.75" customHeight="1" x14ac:dyDescent="0.2">
      <c r="A439" s="63"/>
      <c r="B439" s="63"/>
      <c r="C439" s="63"/>
      <c r="D439" s="63"/>
      <c r="E439" s="72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spans="1:26" ht="15.75" customHeight="1" x14ac:dyDescent="0.2">
      <c r="A440" s="63"/>
      <c r="B440" s="63"/>
      <c r="C440" s="63"/>
      <c r="D440" s="63"/>
      <c r="E440" s="72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spans="1:26" ht="15.75" customHeight="1" x14ac:dyDescent="0.2">
      <c r="A441" s="63"/>
      <c r="B441" s="63"/>
      <c r="C441" s="63"/>
      <c r="D441" s="63"/>
      <c r="E441" s="72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spans="1:26" ht="15.75" customHeight="1" x14ac:dyDescent="0.2">
      <c r="A442" s="63"/>
      <c r="B442" s="63"/>
      <c r="C442" s="63"/>
      <c r="D442" s="63"/>
      <c r="E442" s="72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 spans="1:26" ht="15.75" customHeight="1" x14ac:dyDescent="0.2">
      <c r="A443" s="63"/>
      <c r="B443" s="63"/>
      <c r="C443" s="63"/>
      <c r="D443" s="63"/>
      <c r="E443" s="72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spans="1:26" ht="15.75" customHeight="1" x14ac:dyDescent="0.2">
      <c r="A444" s="63"/>
      <c r="B444" s="63"/>
      <c r="C444" s="63"/>
      <c r="D444" s="63"/>
      <c r="E444" s="72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spans="1:26" ht="15.75" customHeight="1" x14ac:dyDescent="0.2">
      <c r="A445" s="63"/>
      <c r="B445" s="63"/>
      <c r="C445" s="63"/>
      <c r="D445" s="63"/>
      <c r="E445" s="72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spans="1:26" ht="15.75" customHeight="1" x14ac:dyDescent="0.2">
      <c r="A446" s="63"/>
      <c r="B446" s="63"/>
      <c r="C446" s="63"/>
      <c r="D446" s="63"/>
      <c r="E446" s="72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spans="1:26" ht="15.75" customHeight="1" x14ac:dyDescent="0.2">
      <c r="A447" s="63"/>
      <c r="B447" s="63"/>
      <c r="C447" s="63"/>
      <c r="D447" s="63"/>
      <c r="E447" s="72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spans="1:26" ht="15.75" customHeight="1" x14ac:dyDescent="0.2">
      <c r="A448" s="63"/>
      <c r="B448" s="63"/>
      <c r="C448" s="63"/>
      <c r="D448" s="63"/>
      <c r="E448" s="72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spans="1:26" ht="15.75" customHeight="1" x14ac:dyDescent="0.2">
      <c r="A449" s="63"/>
      <c r="B449" s="63"/>
      <c r="C449" s="63"/>
      <c r="D449" s="63"/>
      <c r="E449" s="72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spans="1:26" ht="15.75" customHeight="1" x14ac:dyDescent="0.2">
      <c r="A450" s="63"/>
      <c r="B450" s="63"/>
      <c r="C450" s="63"/>
      <c r="D450" s="63"/>
      <c r="E450" s="72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spans="1:26" ht="15.75" customHeight="1" x14ac:dyDescent="0.2">
      <c r="A451" s="63"/>
      <c r="B451" s="63"/>
      <c r="C451" s="63"/>
      <c r="D451" s="63"/>
      <c r="E451" s="72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spans="1:26" ht="15.75" customHeight="1" x14ac:dyDescent="0.2">
      <c r="A452" s="63"/>
      <c r="B452" s="63"/>
      <c r="C452" s="63"/>
      <c r="D452" s="63"/>
      <c r="E452" s="72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spans="1:26" ht="15.75" customHeight="1" x14ac:dyDescent="0.2">
      <c r="A453" s="63"/>
      <c r="B453" s="63"/>
      <c r="C453" s="63"/>
      <c r="D453" s="63"/>
      <c r="E453" s="72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spans="1:26" ht="15.75" customHeight="1" x14ac:dyDescent="0.2">
      <c r="A454" s="63"/>
      <c r="B454" s="63"/>
      <c r="C454" s="63"/>
      <c r="D454" s="63"/>
      <c r="E454" s="72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spans="1:26" ht="15.75" customHeight="1" x14ac:dyDescent="0.2">
      <c r="A455" s="63"/>
      <c r="B455" s="63"/>
      <c r="C455" s="63"/>
      <c r="D455" s="63"/>
      <c r="E455" s="72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spans="1:26" ht="15.75" customHeight="1" x14ac:dyDescent="0.2">
      <c r="A456" s="63"/>
      <c r="B456" s="63"/>
      <c r="C456" s="63"/>
      <c r="D456" s="63"/>
      <c r="E456" s="72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spans="1:26" ht="15.75" customHeight="1" x14ac:dyDescent="0.2">
      <c r="A457" s="63"/>
      <c r="B457" s="63"/>
      <c r="C457" s="63"/>
      <c r="D457" s="63"/>
      <c r="E457" s="72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spans="1:26" ht="15.75" customHeight="1" x14ac:dyDescent="0.2">
      <c r="A458" s="63"/>
      <c r="B458" s="63"/>
      <c r="C458" s="63"/>
      <c r="D458" s="63"/>
      <c r="E458" s="72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spans="1:26" ht="15.75" customHeight="1" x14ac:dyDescent="0.2">
      <c r="A459" s="63"/>
      <c r="B459" s="63"/>
      <c r="C459" s="63"/>
      <c r="D459" s="63"/>
      <c r="E459" s="72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spans="1:26" ht="15.75" customHeight="1" x14ac:dyDescent="0.2">
      <c r="A460" s="63"/>
      <c r="B460" s="63"/>
      <c r="C460" s="63"/>
      <c r="D460" s="63"/>
      <c r="E460" s="72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spans="1:26" ht="15.75" customHeight="1" x14ac:dyDescent="0.2">
      <c r="A461" s="63"/>
      <c r="B461" s="63"/>
      <c r="C461" s="63"/>
      <c r="D461" s="63"/>
      <c r="E461" s="72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spans="1:26" ht="15.75" customHeight="1" x14ac:dyDescent="0.2">
      <c r="A462" s="63"/>
      <c r="B462" s="63"/>
      <c r="C462" s="63"/>
      <c r="D462" s="63"/>
      <c r="E462" s="72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spans="1:26" ht="15.75" customHeight="1" x14ac:dyDescent="0.2">
      <c r="A463" s="63"/>
      <c r="B463" s="63"/>
      <c r="C463" s="63"/>
      <c r="D463" s="63"/>
      <c r="E463" s="72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 spans="1:26" ht="15.75" customHeight="1" x14ac:dyDescent="0.2">
      <c r="A464" s="63"/>
      <c r="B464" s="63"/>
      <c r="C464" s="63"/>
      <c r="D464" s="63"/>
      <c r="E464" s="72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spans="1:26" ht="15.75" customHeight="1" x14ac:dyDescent="0.2">
      <c r="A465" s="63"/>
      <c r="B465" s="63"/>
      <c r="C465" s="63"/>
      <c r="D465" s="63"/>
      <c r="E465" s="72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spans="1:26" ht="15.75" customHeight="1" x14ac:dyDescent="0.2">
      <c r="A466" s="63"/>
      <c r="B466" s="63"/>
      <c r="C466" s="63"/>
      <c r="D466" s="63"/>
      <c r="E466" s="72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spans="1:26" ht="15.75" customHeight="1" x14ac:dyDescent="0.2">
      <c r="A467" s="63"/>
      <c r="B467" s="63"/>
      <c r="C467" s="63"/>
      <c r="D467" s="63"/>
      <c r="E467" s="72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spans="1:26" ht="15.75" customHeight="1" x14ac:dyDescent="0.2">
      <c r="A468" s="63"/>
      <c r="B468" s="63"/>
      <c r="C468" s="63"/>
      <c r="D468" s="63"/>
      <c r="E468" s="72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spans="1:26" ht="15.75" customHeight="1" x14ac:dyDescent="0.2">
      <c r="A469" s="63"/>
      <c r="B469" s="63"/>
      <c r="C469" s="63"/>
      <c r="D469" s="63"/>
      <c r="E469" s="72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spans="1:26" ht="15.75" customHeight="1" x14ac:dyDescent="0.2">
      <c r="A470" s="63"/>
      <c r="B470" s="63"/>
      <c r="C470" s="63"/>
      <c r="D470" s="63"/>
      <c r="E470" s="72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spans="1:26" ht="15.75" customHeight="1" x14ac:dyDescent="0.2">
      <c r="A471" s="63"/>
      <c r="B471" s="63"/>
      <c r="C471" s="63"/>
      <c r="D471" s="63"/>
      <c r="E471" s="72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spans="1:26" ht="15.75" customHeight="1" x14ac:dyDescent="0.2">
      <c r="A472" s="63"/>
      <c r="B472" s="63"/>
      <c r="C472" s="63"/>
      <c r="D472" s="63"/>
      <c r="E472" s="72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spans="1:26" ht="15.75" customHeight="1" x14ac:dyDescent="0.2">
      <c r="A473" s="63"/>
      <c r="B473" s="63"/>
      <c r="C473" s="63"/>
      <c r="D473" s="63"/>
      <c r="E473" s="72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spans="1:26" ht="15.75" customHeight="1" x14ac:dyDescent="0.2">
      <c r="A474" s="63"/>
      <c r="B474" s="63"/>
      <c r="C474" s="63"/>
      <c r="D474" s="63"/>
      <c r="E474" s="72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spans="1:26" ht="15.75" customHeight="1" x14ac:dyDescent="0.2">
      <c r="A475" s="63"/>
      <c r="B475" s="63"/>
      <c r="C475" s="63"/>
      <c r="D475" s="63"/>
      <c r="E475" s="72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spans="1:26" ht="15.75" customHeight="1" x14ac:dyDescent="0.2">
      <c r="A476" s="63"/>
      <c r="B476" s="63"/>
      <c r="C476" s="63"/>
      <c r="D476" s="63"/>
      <c r="E476" s="72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spans="1:26" ht="15.75" customHeight="1" x14ac:dyDescent="0.2">
      <c r="A477" s="63"/>
      <c r="B477" s="63"/>
      <c r="C477" s="63"/>
      <c r="D477" s="63"/>
      <c r="E477" s="72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spans="1:26" ht="15.75" customHeight="1" x14ac:dyDescent="0.2">
      <c r="A478" s="63"/>
      <c r="B478" s="63"/>
      <c r="C478" s="63"/>
      <c r="D478" s="63"/>
      <c r="E478" s="72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spans="1:26" ht="15.75" customHeight="1" x14ac:dyDescent="0.2">
      <c r="A479" s="63"/>
      <c r="B479" s="63"/>
      <c r="C479" s="63"/>
      <c r="D479" s="63"/>
      <c r="E479" s="72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spans="1:26" ht="15.75" customHeight="1" x14ac:dyDescent="0.2">
      <c r="A480" s="63"/>
      <c r="B480" s="63"/>
      <c r="C480" s="63"/>
      <c r="D480" s="63"/>
      <c r="E480" s="72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spans="1:26" ht="15.75" customHeight="1" x14ac:dyDescent="0.2">
      <c r="A481" s="63"/>
      <c r="B481" s="63"/>
      <c r="C481" s="63"/>
      <c r="D481" s="63"/>
      <c r="E481" s="72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spans="1:26" ht="15.75" customHeight="1" x14ac:dyDescent="0.2">
      <c r="A482" s="63"/>
      <c r="B482" s="63"/>
      <c r="C482" s="63"/>
      <c r="D482" s="63"/>
      <c r="E482" s="72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spans="1:26" ht="15.75" customHeight="1" x14ac:dyDescent="0.2">
      <c r="A483" s="63"/>
      <c r="B483" s="63"/>
      <c r="C483" s="63"/>
      <c r="D483" s="63"/>
      <c r="E483" s="72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spans="1:26" ht="15.75" customHeight="1" x14ac:dyDescent="0.2">
      <c r="A484" s="63"/>
      <c r="B484" s="63"/>
      <c r="C484" s="63"/>
      <c r="D484" s="63"/>
      <c r="E484" s="72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 spans="1:26" ht="15.75" customHeight="1" x14ac:dyDescent="0.2">
      <c r="A485" s="63"/>
      <c r="B485" s="63"/>
      <c r="C485" s="63"/>
      <c r="D485" s="63"/>
      <c r="E485" s="72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spans="1:26" ht="15.75" customHeight="1" x14ac:dyDescent="0.2">
      <c r="A486" s="63"/>
      <c r="B486" s="63"/>
      <c r="C486" s="63"/>
      <c r="D486" s="63"/>
      <c r="E486" s="72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spans="1:26" ht="15.75" customHeight="1" x14ac:dyDescent="0.2">
      <c r="A487" s="63"/>
      <c r="B487" s="63"/>
      <c r="C487" s="63"/>
      <c r="D487" s="63"/>
      <c r="E487" s="72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spans="1:26" ht="15.75" customHeight="1" x14ac:dyDescent="0.2">
      <c r="A488" s="63"/>
      <c r="B488" s="63"/>
      <c r="C488" s="63"/>
      <c r="D488" s="63"/>
      <c r="E488" s="72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spans="1:26" ht="15.75" customHeight="1" x14ac:dyDescent="0.2">
      <c r="A489" s="63"/>
      <c r="B489" s="63"/>
      <c r="C489" s="63"/>
      <c r="D489" s="63"/>
      <c r="E489" s="72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spans="1:26" ht="15.75" customHeight="1" x14ac:dyDescent="0.2">
      <c r="A490" s="63"/>
      <c r="B490" s="63"/>
      <c r="C490" s="63"/>
      <c r="D490" s="63"/>
      <c r="E490" s="72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spans="1:26" ht="15.75" customHeight="1" x14ac:dyDescent="0.2">
      <c r="A491" s="63"/>
      <c r="B491" s="63"/>
      <c r="C491" s="63"/>
      <c r="D491" s="63"/>
      <c r="E491" s="72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spans="1:26" ht="15.75" customHeight="1" x14ac:dyDescent="0.2">
      <c r="A492" s="63"/>
      <c r="B492" s="63"/>
      <c r="C492" s="63"/>
      <c r="D492" s="63"/>
      <c r="E492" s="72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spans="1:26" ht="15.75" customHeight="1" x14ac:dyDescent="0.2">
      <c r="A493" s="63"/>
      <c r="B493" s="63"/>
      <c r="C493" s="63"/>
      <c r="D493" s="63"/>
      <c r="E493" s="72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spans="1:26" ht="15.75" customHeight="1" x14ac:dyDescent="0.2">
      <c r="A494" s="63"/>
      <c r="B494" s="63"/>
      <c r="C494" s="63"/>
      <c r="D494" s="63"/>
      <c r="E494" s="72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spans="1:26" ht="15.75" customHeight="1" x14ac:dyDescent="0.2">
      <c r="A495" s="63"/>
      <c r="B495" s="63"/>
      <c r="C495" s="63"/>
      <c r="D495" s="63"/>
      <c r="E495" s="72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spans="1:26" ht="15.75" customHeight="1" x14ac:dyDescent="0.2">
      <c r="A496" s="63"/>
      <c r="B496" s="63"/>
      <c r="C496" s="63"/>
      <c r="D496" s="63"/>
      <c r="E496" s="72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spans="1:26" ht="15.75" customHeight="1" x14ac:dyDescent="0.2">
      <c r="A497" s="63"/>
      <c r="B497" s="63"/>
      <c r="C497" s="63"/>
      <c r="D497" s="63"/>
      <c r="E497" s="72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spans="1:26" ht="15.75" customHeight="1" x14ac:dyDescent="0.2">
      <c r="A498" s="63"/>
      <c r="B498" s="63"/>
      <c r="C498" s="63"/>
      <c r="D498" s="63"/>
      <c r="E498" s="72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spans="1:26" ht="15.75" customHeight="1" x14ac:dyDescent="0.2">
      <c r="A499" s="63"/>
      <c r="B499" s="63"/>
      <c r="C499" s="63"/>
      <c r="D499" s="63"/>
      <c r="E499" s="72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spans="1:26" ht="15.75" customHeight="1" x14ac:dyDescent="0.2">
      <c r="A500" s="63"/>
      <c r="B500" s="63"/>
      <c r="C500" s="63"/>
      <c r="D500" s="63"/>
      <c r="E500" s="72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spans="1:26" ht="15.75" customHeight="1" x14ac:dyDescent="0.2">
      <c r="A501" s="63"/>
      <c r="B501" s="63"/>
      <c r="C501" s="63"/>
      <c r="D501" s="63"/>
      <c r="E501" s="72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spans="1:26" ht="15.75" customHeight="1" x14ac:dyDescent="0.2">
      <c r="A502" s="63"/>
      <c r="B502" s="63"/>
      <c r="C502" s="63"/>
      <c r="D502" s="63"/>
      <c r="E502" s="72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spans="1:26" ht="15.75" customHeight="1" x14ac:dyDescent="0.2">
      <c r="A503" s="63"/>
      <c r="B503" s="63"/>
      <c r="C503" s="63"/>
      <c r="D503" s="63"/>
      <c r="E503" s="72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spans="1:26" ht="15.75" customHeight="1" x14ac:dyDescent="0.2">
      <c r="A504" s="63"/>
      <c r="B504" s="63"/>
      <c r="C504" s="63"/>
      <c r="D504" s="63"/>
      <c r="E504" s="72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spans="1:26" ht="15.75" customHeight="1" x14ac:dyDescent="0.2">
      <c r="A505" s="63"/>
      <c r="B505" s="63"/>
      <c r="C505" s="63"/>
      <c r="D505" s="63"/>
      <c r="E505" s="72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 spans="1:26" ht="15.75" customHeight="1" x14ac:dyDescent="0.2">
      <c r="A506" s="63"/>
      <c r="B506" s="63"/>
      <c r="C506" s="63"/>
      <c r="D506" s="63"/>
      <c r="E506" s="72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spans="1:26" ht="15.75" customHeight="1" x14ac:dyDescent="0.2">
      <c r="A507" s="63"/>
      <c r="B507" s="63"/>
      <c r="C507" s="63"/>
      <c r="D507" s="63"/>
      <c r="E507" s="72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spans="1:26" ht="15.75" customHeight="1" x14ac:dyDescent="0.2">
      <c r="A508" s="63"/>
      <c r="B508" s="63"/>
      <c r="C508" s="63"/>
      <c r="D508" s="63"/>
      <c r="E508" s="72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spans="1:26" ht="15.75" customHeight="1" x14ac:dyDescent="0.2">
      <c r="A509" s="63"/>
      <c r="B509" s="63"/>
      <c r="C509" s="63"/>
      <c r="D509" s="63"/>
      <c r="E509" s="72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spans="1:26" ht="15.75" customHeight="1" x14ac:dyDescent="0.2">
      <c r="A510" s="63"/>
      <c r="B510" s="63"/>
      <c r="C510" s="63"/>
      <c r="D510" s="63"/>
      <c r="E510" s="72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spans="1:26" ht="15.75" customHeight="1" x14ac:dyDescent="0.2">
      <c r="A511" s="63"/>
      <c r="B511" s="63"/>
      <c r="C511" s="63"/>
      <c r="D511" s="63"/>
      <c r="E511" s="72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spans="1:26" ht="15.75" customHeight="1" x14ac:dyDescent="0.2">
      <c r="A512" s="63"/>
      <c r="B512" s="63"/>
      <c r="C512" s="63"/>
      <c r="D512" s="63"/>
      <c r="E512" s="72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spans="1:26" ht="15.75" customHeight="1" x14ac:dyDescent="0.2">
      <c r="A513" s="63"/>
      <c r="B513" s="63"/>
      <c r="C513" s="63"/>
      <c r="D513" s="63"/>
      <c r="E513" s="72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spans="1:26" ht="15.75" customHeight="1" x14ac:dyDescent="0.2">
      <c r="A514" s="63"/>
      <c r="B514" s="63"/>
      <c r="C514" s="63"/>
      <c r="D514" s="63"/>
      <c r="E514" s="72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spans="1:26" ht="15.75" customHeight="1" x14ac:dyDescent="0.2">
      <c r="A515" s="63"/>
      <c r="B515" s="63"/>
      <c r="C515" s="63"/>
      <c r="D515" s="63"/>
      <c r="E515" s="72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spans="1:26" ht="15.75" customHeight="1" x14ac:dyDescent="0.2">
      <c r="A516" s="63"/>
      <c r="B516" s="63"/>
      <c r="C516" s="63"/>
      <c r="D516" s="63"/>
      <c r="E516" s="72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spans="1:26" ht="15.75" customHeight="1" x14ac:dyDescent="0.2">
      <c r="A517" s="63"/>
      <c r="B517" s="63"/>
      <c r="C517" s="63"/>
      <c r="D517" s="63"/>
      <c r="E517" s="72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spans="1:26" ht="15.75" customHeight="1" x14ac:dyDescent="0.2">
      <c r="A518" s="63"/>
      <c r="B518" s="63"/>
      <c r="C518" s="63"/>
      <c r="D518" s="63"/>
      <c r="E518" s="72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spans="1:26" ht="15.75" customHeight="1" x14ac:dyDescent="0.2">
      <c r="A519" s="63"/>
      <c r="B519" s="63"/>
      <c r="C519" s="63"/>
      <c r="D519" s="63"/>
      <c r="E519" s="72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spans="1:26" ht="15.75" customHeight="1" x14ac:dyDescent="0.2">
      <c r="A520" s="63"/>
      <c r="B520" s="63"/>
      <c r="C520" s="63"/>
      <c r="D520" s="63"/>
      <c r="E520" s="72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spans="1:26" ht="15.75" customHeight="1" x14ac:dyDescent="0.2">
      <c r="A521" s="63"/>
      <c r="B521" s="63"/>
      <c r="C521" s="63"/>
      <c r="D521" s="63"/>
      <c r="E521" s="72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spans="1:26" ht="15.75" customHeight="1" x14ac:dyDescent="0.2">
      <c r="A522" s="63"/>
      <c r="B522" s="63"/>
      <c r="C522" s="63"/>
      <c r="D522" s="63"/>
      <c r="E522" s="72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spans="1:26" ht="15.75" customHeight="1" x14ac:dyDescent="0.2">
      <c r="A523" s="63"/>
      <c r="B523" s="63"/>
      <c r="C523" s="63"/>
      <c r="D523" s="63"/>
      <c r="E523" s="72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spans="1:26" ht="15.75" customHeight="1" x14ac:dyDescent="0.2">
      <c r="A524" s="63"/>
      <c r="B524" s="63"/>
      <c r="C524" s="63"/>
      <c r="D524" s="63"/>
      <c r="E524" s="72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spans="1:26" ht="15.75" customHeight="1" x14ac:dyDescent="0.2">
      <c r="A525" s="63"/>
      <c r="B525" s="63"/>
      <c r="C525" s="63"/>
      <c r="D525" s="63"/>
      <c r="E525" s="72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spans="1:26" ht="15.75" customHeight="1" x14ac:dyDescent="0.2">
      <c r="A526" s="63"/>
      <c r="B526" s="63"/>
      <c r="C526" s="63"/>
      <c r="D526" s="63"/>
      <c r="E526" s="72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 spans="1:26" ht="15.75" customHeight="1" x14ac:dyDescent="0.2">
      <c r="A527" s="63"/>
      <c r="B527" s="63"/>
      <c r="C527" s="63"/>
      <c r="D527" s="63"/>
      <c r="E527" s="72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spans="1:26" ht="15.75" customHeight="1" x14ac:dyDescent="0.2">
      <c r="A528" s="63"/>
      <c r="B528" s="63"/>
      <c r="C528" s="63"/>
      <c r="D528" s="63"/>
      <c r="E528" s="72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spans="1:26" ht="15.75" customHeight="1" x14ac:dyDescent="0.2">
      <c r="A529" s="63"/>
      <c r="B529" s="63"/>
      <c r="C529" s="63"/>
      <c r="D529" s="63"/>
      <c r="E529" s="72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spans="1:26" ht="15.75" customHeight="1" x14ac:dyDescent="0.2">
      <c r="A530" s="63"/>
      <c r="B530" s="63"/>
      <c r="C530" s="63"/>
      <c r="D530" s="63"/>
      <c r="E530" s="72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spans="1:26" ht="15.75" customHeight="1" x14ac:dyDescent="0.2">
      <c r="A531" s="63"/>
      <c r="B531" s="63"/>
      <c r="C531" s="63"/>
      <c r="D531" s="63"/>
      <c r="E531" s="72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spans="1:26" ht="15.75" customHeight="1" x14ac:dyDescent="0.2">
      <c r="A532" s="63"/>
      <c r="B532" s="63"/>
      <c r="C532" s="63"/>
      <c r="D532" s="63"/>
      <c r="E532" s="72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spans="1:26" ht="15.75" customHeight="1" x14ac:dyDescent="0.2">
      <c r="A533" s="63"/>
      <c r="B533" s="63"/>
      <c r="C533" s="63"/>
      <c r="D533" s="63"/>
      <c r="E533" s="72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spans="1:26" ht="15.75" customHeight="1" x14ac:dyDescent="0.2">
      <c r="A534" s="63"/>
      <c r="B534" s="63"/>
      <c r="C534" s="63"/>
      <c r="D534" s="63"/>
      <c r="E534" s="72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spans="1:26" ht="15.75" customHeight="1" x14ac:dyDescent="0.2">
      <c r="A535" s="63"/>
      <c r="B535" s="63"/>
      <c r="C535" s="63"/>
      <c r="D535" s="63"/>
      <c r="E535" s="72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spans="1:26" ht="15.75" customHeight="1" x14ac:dyDescent="0.2">
      <c r="A536" s="63"/>
      <c r="B536" s="63"/>
      <c r="C536" s="63"/>
      <c r="D536" s="63"/>
      <c r="E536" s="72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spans="1:26" ht="15.75" customHeight="1" x14ac:dyDescent="0.2">
      <c r="A537" s="63"/>
      <c r="B537" s="63"/>
      <c r="C537" s="63"/>
      <c r="D537" s="63"/>
      <c r="E537" s="72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spans="1:26" ht="15.75" customHeight="1" x14ac:dyDescent="0.2">
      <c r="A538" s="63"/>
      <c r="B538" s="63"/>
      <c r="C538" s="63"/>
      <c r="D538" s="63"/>
      <c r="E538" s="72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spans="1:26" ht="15.75" customHeight="1" x14ac:dyDescent="0.2">
      <c r="A539" s="63"/>
      <c r="B539" s="63"/>
      <c r="C539" s="63"/>
      <c r="D539" s="63"/>
      <c r="E539" s="72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spans="1:26" ht="15.75" customHeight="1" x14ac:dyDescent="0.2">
      <c r="A540" s="63"/>
      <c r="B540" s="63"/>
      <c r="C540" s="63"/>
      <c r="D540" s="63"/>
      <c r="E540" s="72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spans="1:26" ht="15.75" customHeight="1" x14ac:dyDescent="0.2">
      <c r="A541" s="63"/>
      <c r="B541" s="63"/>
      <c r="C541" s="63"/>
      <c r="D541" s="63"/>
      <c r="E541" s="72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spans="1:26" ht="15.75" customHeight="1" x14ac:dyDescent="0.2">
      <c r="A542" s="63"/>
      <c r="B542" s="63"/>
      <c r="C542" s="63"/>
      <c r="D542" s="63"/>
      <c r="E542" s="72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spans="1:26" ht="15.75" customHeight="1" x14ac:dyDescent="0.2">
      <c r="A543" s="63"/>
      <c r="B543" s="63"/>
      <c r="C543" s="63"/>
      <c r="D543" s="63"/>
      <c r="E543" s="72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spans="1:26" ht="15.75" customHeight="1" x14ac:dyDescent="0.2">
      <c r="A544" s="63"/>
      <c r="B544" s="63"/>
      <c r="C544" s="63"/>
      <c r="D544" s="63"/>
      <c r="E544" s="72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spans="1:26" ht="15.75" customHeight="1" x14ac:dyDescent="0.2">
      <c r="A545" s="63"/>
      <c r="B545" s="63"/>
      <c r="C545" s="63"/>
      <c r="D545" s="63"/>
      <c r="E545" s="72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spans="1:26" ht="15.75" customHeight="1" x14ac:dyDescent="0.2">
      <c r="A546" s="63"/>
      <c r="B546" s="63"/>
      <c r="C546" s="63"/>
      <c r="D546" s="63"/>
      <c r="E546" s="72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spans="1:26" ht="15.75" customHeight="1" x14ac:dyDescent="0.2">
      <c r="A547" s="63"/>
      <c r="B547" s="63"/>
      <c r="C547" s="63"/>
      <c r="D547" s="63"/>
      <c r="E547" s="72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 spans="1:26" ht="15.75" customHeight="1" x14ac:dyDescent="0.2">
      <c r="A548" s="63"/>
      <c r="B548" s="63"/>
      <c r="C548" s="63"/>
      <c r="D548" s="63"/>
      <c r="E548" s="72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spans="1:26" ht="15.75" customHeight="1" x14ac:dyDescent="0.2">
      <c r="A549" s="63"/>
      <c r="B549" s="63"/>
      <c r="C549" s="63"/>
      <c r="D549" s="63"/>
      <c r="E549" s="72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spans="1:26" ht="15.75" customHeight="1" x14ac:dyDescent="0.2">
      <c r="A550" s="63"/>
      <c r="B550" s="63"/>
      <c r="C550" s="63"/>
      <c r="D550" s="63"/>
      <c r="E550" s="72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spans="1:26" ht="15.75" customHeight="1" x14ac:dyDescent="0.2">
      <c r="A551" s="63"/>
      <c r="B551" s="63"/>
      <c r="C551" s="63"/>
      <c r="D551" s="63"/>
      <c r="E551" s="72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spans="1:26" ht="15.75" customHeight="1" x14ac:dyDescent="0.2">
      <c r="A552" s="63"/>
      <c r="B552" s="63"/>
      <c r="C552" s="63"/>
      <c r="D552" s="63"/>
      <c r="E552" s="72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spans="1:26" ht="15.75" customHeight="1" x14ac:dyDescent="0.2">
      <c r="A553" s="63"/>
      <c r="B553" s="63"/>
      <c r="C553" s="63"/>
      <c r="D553" s="63"/>
      <c r="E553" s="72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spans="1:26" ht="15.75" customHeight="1" x14ac:dyDescent="0.2">
      <c r="A554" s="63"/>
      <c r="B554" s="63"/>
      <c r="C554" s="63"/>
      <c r="D554" s="63"/>
      <c r="E554" s="72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spans="1:26" ht="15.75" customHeight="1" x14ac:dyDescent="0.2">
      <c r="A555" s="63"/>
      <c r="B555" s="63"/>
      <c r="C555" s="63"/>
      <c r="D555" s="63"/>
      <c r="E555" s="72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spans="1:26" ht="15.75" customHeight="1" x14ac:dyDescent="0.2">
      <c r="A556" s="63"/>
      <c r="B556" s="63"/>
      <c r="C556" s="63"/>
      <c r="D556" s="63"/>
      <c r="E556" s="72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spans="1:26" ht="15.75" customHeight="1" x14ac:dyDescent="0.2">
      <c r="A557" s="63"/>
      <c r="B557" s="63"/>
      <c r="C557" s="63"/>
      <c r="D557" s="63"/>
      <c r="E557" s="72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spans="1:26" ht="15.75" customHeight="1" x14ac:dyDescent="0.2">
      <c r="A558" s="63"/>
      <c r="B558" s="63"/>
      <c r="C558" s="63"/>
      <c r="D558" s="63"/>
      <c r="E558" s="72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spans="1:26" ht="15.75" customHeight="1" x14ac:dyDescent="0.2">
      <c r="A559" s="63"/>
      <c r="B559" s="63"/>
      <c r="C559" s="63"/>
      <c r="D559" s="63"/>
      <c r="E559" s="72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spans="1:26" ht="15.75" customHeight="1" x14ac:dyDescent="0.2">
      <c r="A560" s="63"/>
      <c r="B560" s="63"/>
      <c r="C560" s="63"/>
      <c r="D560" s="63"/>
      <c r="E560" s="72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spans="1:26" ht="15.75" customHeight="1" x14ac:dyDescent="0.2">
      <c r="A561" s="63"/>
      <c r="B561" s="63"/>
      <c r="C561" s="63"/>
      <c r="D561" s="63"/>
      <c r="E561" s="72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spans="1:26" ht="15.75" customHeight="1" x14ac:dyDescent="0.2">
      <c r="A562" s="63"/>
      <c r="B562" s="63"/>
      <c r="C562" s="63"/>
      <c r="D562" s="63"/>
      <c r="E562" s="72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spans="1:26" ht="15.75" customHeight="1" x14ac:dyDescent="0.2">
      <c r="A563" s="63"/>
      <c r="B563" s="63"/>
      <c r="C563" s="63"/>
      <c r="D563" s="63"/>
      <c r="E563" s="72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spans="1:26" ht="15.75" customHeight="1" x14ac:dyDescent="0.2">
      <c r="A564" s="63"/>
      <c r="B564" s="63"/>
      <c r="C564" s="63"/>
      <c r="D564" s="63"/>
      <c r="E564" s="72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spans="1:26" ht="15.75" customHeight="1" x14ac:dyDescent="0.2">
      <c r="A565" s="63"/>
      <c r="B565" s="63"/>
      <c r="C565" s="63"/>
      <c r="D565" s="63"/>
      <c r="E565" s="72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spans="1:26" ht="15.75" customHeight="1" x14ac:dyDescent="0.2">
      <c r="A566" s="63"/>
      <c r="B566" s="63"/>
      <c r="C566" s="63"/>
      <c r="D566" s="63"/>
      <c r="E566" s="72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spans="1:26" ht="15.75" customHeight="1" x14ac:dyDescent="0.2">
      <c r="A567" s="63"/>
      <c r="B567" s="63"/>
      <c r="C567" s="63"/>
      <c r="D567" s="63"/>
      <c r="E567" s="72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spans="1:26" ht="15.75" customHeight="1" x14ac:dyDescent="0.2">
      <c r="A568" s="63"/>
      <c r="B568" s="63"/>
      <c r="C568" s="63"/>
      <c r="D568" s="63"/>
      <c r="E568" s="72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 spans="1:26" ht="15.75" customHeight="1" x14ac:dyDescent="0.2">
      <c r="A569" s="63"/>
      <c r="B569" s="63"/>
      <c r="C569" s="63"/>
      <c r="D569" s="63"/>
      <c r="E569" s="72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spans="1:26" ht="15.75" customHeight="1" x14ac:dyDescent="0.2">
      <c r="A570" s="63"/>
      <c r="B570" s="63"/>
      <c r="C570" s="63"/>
      <c r="D570" s="63"/>
      <c r="E570" s="72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spans="1:26" ht="15.75" customHeight="1" x14ac:dyDescent="0.2">
      <c r="A571" s="63"/>
      <c r="B571" s="63"/>
      <c r="C571" s="63"/>
      <c r="D571" s="63"/>
      <c r="E571" s="72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spans="1:26" ht="15.75" customHeight="1" x14ac:dyDescent="0.2">
      <c r="A572" s="63"/>
      <c r="B572" s="63"/>
      <c r="C572" s="63"/>
      <c r="D572" s="63"/>
      <c r="E572" s="72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spans="1:26" ht="15.75" customHeight="1" x14ac:dyDescent="0.2">
      <c r="A573" s="63"/>
      <c r="B573" s="63"/>
      <c r="C573" s="63"/>
      <c r="D573" s="63"/>
      <c r="E573" s="72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spans="1:26" ht="15.75" customHeight="1" x14ac:dyDescent="0.2">
      <c r="A574" s="63"/>
      <c r="B574" s="63"/>
      <c r="C574" s="63"/>
      <c r="D574" s="63"/>
      <c r="E574" s="72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spans="1:26" ht="15.75" customHeight="1" x14ac:dyDescent="0.2">
      <c r="A575" s="63"/>
      <c r="B575" s="63"/>
      <c r="C575" s="63"/>
      <c r="D575" s="63"/>
      <c r="E575" s="72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spans="1:26" ht="15.75" customHeight="1" x14ac:dyDescent="0.2">
      <c r="A576" s="63"/>
      <c r="B576" s="63"/>
      <c r="C576" s="63"/>
      <c r="D576" s="63"/>
      <c r="E576" s="72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spans="1:26" ht="15.75" customHeight="1" x14ac:dyDescent="0.2">
      <c r="A577" s="63"/>
      <c r="B577" s="63"/>
      <c r="C577" s="63"/>
      <c r="D577" s="63"/>
      <c r="E577" s="72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spans="1:26" ht="15.75" customHeight="1" x14ac:dyDescent="0.2">
      <c r="A578" s="63"/>
      <c r="B578" s="63"/>
      <c r="C578" s="63"/>
      <c r="D578" s="63"/>
      <c r="E578" s="72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spans="1:26" ht="15.75" customHeight="1" x14ac:dyDescent="0.2">
      <c r="A579" s="63"/>
      <c r="B579" s="63"/>
      <c r="C579" s="63"/>
      <c r="D579" s="63"/>
      <c r="E579" s="72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spans="1:26" ht="15.75" customHeight="1" x14ac:dyDescent="0.2">
      <c r="A580" s="63"/>
      <c r="B580" s="63"/>
      <c r="C580" s="63"/>
      <c r="D580" s="63"/>
      <c r="E580" s="72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spans="1:26" ht="15.75" customHeight="1" x14ac:dyDescent="0.2">
      <c r="A581" s="63"/>
      <c r="B581" s="63"/>
      <c r="C581" s="63"/>
      <c r="D581" s="63"/>
      <c r="E581" s="72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spans="1:26" ht="15.75" customHeight="1" x14ac:dyDescent="0.2">
      <c r="A582" s="63"/>
      <c r="B582" s="63"/>
      <c r="C582" s="63"/>
      <c r="D582" s="63"/>
      <c r="E582" s="72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spans="1:26" ht="15.75" customHeight="1" x14ac:dyDescent="0.2">
      <c r="A583" s="63"/>
      <c r="B583" s="63"/>
      <c r="C583" s="63"/>
      <c r="D583" s="63"/>
      <c r="E583" s="72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spans="1:26" ht="15.75" customHeight="1" x14ac:dyDescent="0.2">
      <c r="A584" s="63"/>
      <c r="B584" s="63"/>
      <c r="C584" s="63"/>
      <c r="D584" s="63"/>
      <c r="E584" s="72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spans="1:26" ht="15.75" customHeight="1" x14ac:dyDescent="0.2">
      <c r="A585" s="63"/>
      <c r="B585" s="63"/>
      <c r="C585" s="63"/>
      <c r="D585" s="63"/>
      <c r="E585" s="72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spans="1:26" ht="15.75" customHeight="1" x14ac:dyDescent="0.2">
      <c r="A586" s="63"/>
      <c r="B586" s="63"/>
      <c r="C586" s="63"/>
      <c r="D586" s="63"/>
      <c r="E586" s="72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spans="1:26" ht="15.75" customHeight="1" x14ac:dyDescent="0.2">
      <c r="A587" s="63"/>
      <c r="B587" s="63"/>
      <c r="C587" s="63"/>
      <c r="D587" s="63"/>
      <c r="E587" s="72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spans="1:26" ht="15.75" customHeight="1" x14ac:dyDescent="0.2">
      <c r="A588" s="63"/>
      <c r="B588" s="63"/>
      <c r="C588" s="63"/>
      <c r="D588" s="63"/>
      <c r="E588" s="72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spans="1:26" ht="15.75" customHeight="1" x14ac:dyDescent="0.2">
      <c r="A589" s="63"/>
      <c r="B589" s="63"/>
      <c r="C589" s="63"/>
      <c r="D589" s="63"/>
      <c r="E589" s="72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 spans="1:26" ht="15.75" customHeight="1" x14ac:dyDescent="0.2">
      <c r="A590" s="63"/>
      <c r="B590" s="63"/>
      <c r="C590" s="63"/>
      <c r="D590" s="63"/>
      <c r="E590" s="72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spans="1:26" ht="15.75" customHeight="1" x14ac:dyDescent="0.2">
      <c r="A591" s="63"/>
      <c r="B591" s="63"/>
      <c r="C591" s="63"/>
      <c r="D591" s="63"/>
      <c r="E591" s="72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spans="1:26" ht="15.75" customHeight="1" x14ac:dyDescent="0.2">
      <c r="A592" s="63"/>
      <c r="B592" s="63"/>
      <c r="C592" s="63"/>
      <c r="D592" s="63"/>
      <c r="E592" s="72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spans="1:26" ht="15.75" customHeight="1" x14ac:dyDescent="0.2">
      <c r="A593" s="63"/>
      <c r="B593" s="63"/>
      <c r="C593" s="63"/>
      <c r="D593" s="63"/>
      <c r="E593" s="72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spans="1:26" ht="15.75" customHeight="1" x14ac:dyDescent="0.2">
      <c r="A594" s="63"/>
      <c r="B594" s="63"/>
      <c r="C594" s="63"/>
      <c r="D594" s="63"/>
      <c r="E594" s="72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spans="1:26" ht="15.75" customHeight="1" x14ac:dyDescent="0.2">
      <c r="A595" s="63"/>
      <c r="B595" s="63"/>
      <c r="C595" s="63"/>
      <c r="D595" s="63"/>
      <c r="E595" s="72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spans="1:26" ht="15.75" customHeight="1" x14ac:dyDescent="0.2">
      <c r="A596" s="63"/>
      <c r="B596" s="63"/>
      <c r="C596" s="63"/>
      <c r="D596" s="63"/>
      <c r="E596" s="72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spans="1:26" ht="15.75" customHeight="1" x14ac:dyDescent="0.2">
      <c r="A597" s="63"/>
      <c r="B597" s="63"/>
      <c r="C597" s="63"/>
      <c r="D597" s="63"/>
      <c r="E597" s="72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spans="1:26" ht="15.75" customHeight="1" x14ac:dyDescent="0.2">
      <c r="A598" s="63"/>
      <c r="B598" s="63"/>
      <c r="C598" s="63"/>
      <c r="D598" s="63"/>
      <c r="E598" s="72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spans="1:26" ht="15.75" customHeight="1" x14ac:dyDescent="0.2">
      <c r="A599" s="63"/>
      <c r="B599" s="63"/>
      <c r="C599" s="63"/>
      <c r="D599" s="63"/>
      <c r="E599" s="72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spans="1:26" ht="15.75" customHeight="1" x14ac:dyDescent="0.2">
      <c r="A600" s="63"/>
      <c r="B600" s="63"/>
      <c r="C600" s="63"/>
      <c r="D600" s="63"/>
      <c r="E600" s="72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spans="1:26" ht="15.75" customHeight="1" x14ac:dyDescent="0.2">
      <c r="A601" s="63"/>
      <c r="B601" s="63"/>
      <c r="C601" s="63"/>
      <c r="D601" s="63"/>
      <c r="E601" s="72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spans="1:26" ht="15.75" customHeight="1" x14ac:dyDescent="0.2">
      <c r="A602" s="63"/>
      <c r="B602" s="63"/>
      <c r="C602" s="63"/>
      <c r="D602" s="63"/>
      <c r="E602" s="72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spans="1:26" ht="15.75" customHeight="1" x14ac:dyDescent="0.2">
      <c r="A603" s="63"/>
      <c r="B603" s="63"/>
      <c r="C603" s="63"/>
      <c r="D603" s="63"/>
      <c r="E603" s="72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spans="1:26" ht="15.75" customHeight="1" x14ac:dyDescent="0.2">
      <c r="A604" s="63"/>
      <c r="B604" s="63"/>
      <c r="C604" s="63"/>
      <c r="D604" s="63"/>
      <c r="E604" s="72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spans="1:26" ht="15.75" customHeight="1" x14ac:dyDescent="0.2">
      <c r="A605" s="63"/>
      <c r="B605" s="63"/>
      <c r="C605" s="63"/>
      <c r="D605" s="63"/>
      <c r="E605" s="72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spans="1:26" ht="15.75" customHeight="1" x14ac:dyDescent="0.2">
      <c r="A606" s="63"/>
      <c r="B606" s="63"/>
      <c r="C606" s="63"/>
      <c r="D606" s="63"/>
      <c r="E606" s="72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spans="1:26" ht="15.75" customHeight="1" x14ac:dyDescent="0.2">
      <c r="A607" s="63"/>
      <c r="B607" s="63"/>
      <c r="C607" s="63"/>
      <c r="D607" s="63"/>
      <c r="E607" s="72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spans="1:26" ht="15.75" customHeight="1" x14ac:dyDescent="0.2">
      <c r="A608" s="63"/>
      <c r="B608" s="63"/>
      <c r="C608" s="63"/>
      <c r="D608" s="63"/>
      <c r="E608" s="72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spans="1:26" ht="15.75" customHeight="1" x14ac:dyDescent="0.2">
      <c r="A609" s="63"/>
      <c r="B609" s="63"/>
      <c r="C609" s="63"/>
      <c r="D609" s="63"/>
      <c r="E609" s="72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spans="1:26" ht="15.75" customHeight="1" x14ac:dyDescent="0.2">
      <c r="A610" s="63"/>
      <c r="B610" s="63"/>
      <c r="C610" s="63"/>
      <c r="D610" s="63"/>
      <c r="E610" s="72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 spans="1:26" ht="15.75" customHeight="1" x14ac:dyDescent="0.2">
      <c r="A611" s="63"/>
      <c r="B611" s="63"/>
      <c r="C611" s="63"/>
      <c r="D611" s="63"/>
      <c r="E611" s="72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spans="1:26" ht="15.75" customHeight="1" x14ac:dyDescent="0.2">
      <c r="A612" s="63"/>
      <c r="B612" s="63"/>
      <c r="C612" s="63"/>
      <c r="D612" s="63"/>
      <c r="E612" s="72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spans="1:26" ht="15.75" customHeight="1" x14ac:dyDescent="0.2">
      <c r="A613" s="63"/>
      <c r="B613" s="63"/>
      <c r="C613" s="63"/>
      <c r="D613" s="63"/>
      <c r="E613" s="72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spans="1:26" ht="15.75" customHeight="1" x14ac:dyDescent="0.2">
      <c r="A614" s="63"/>
      <c r="B614" s="63"/>
      <c r="C614" s="63"/>
      <c r="D614" s="63"/>
      <c r="E614" s="72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spans="1:26" ht="15.75" customHeight="1" x14ac:dyDescent="0.2">
      <c r="A615" s="63"/>
      <c r="B615" s="63"/>
      <c r="C615" s="63"/>
      <c r="D615" s="63"/>
      <c r="E615" s="72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spans="1:26" ht="15.75" customHeight="1" x14ac:dyDescent="0.2">
      <c r="A616" s="63"/>
      <c r="B616" s="63"/>
      <c r="C616" s="63"/>
      <c r="D616" s="63"/>
      <c r="E616" s="72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spans="1:26" ht="15.75" customHeight="1" x14ac:dyDescent="0.2">
      <c r="A617" s="63"/>
      <c r="B617" s="63"/>
      <c r="C617" s="63"/>
      <c r="D617" s="63"/>
      <c r="E617" s="72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spans="1:26" ht="15.75" customHeight="1" x14ac:dyDescent="0.2">
      <c r="A618" s="63"/>
      <c r="B618" s="63"/>
      <c r="C618" s="63"/>
      <c r="D618" s="63"/>
      <c r="E618" s="72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spans="1:26" ht="15.75" customHeight="1" x14ac:dyDescent="0.2">
      <c r="A619" s="63"/>
      <c r="B619" s="63"/>
      <c r="C619" s="63"/>
      <c r="D619" s="63"/>
      <c r="E619" s="72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spans="1:26" ht="15.75" customHeight="1" x14ac:dyDescent="0.2">
      <c r="A620" s="63"/>
      <c r="B620" s="63"/>
      <c r="C620" s="63"/>
      <c r="D620" s="63"/>
      <c r="E620" s="72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spans="1:26" ht="15.75" customHeight="1" x14ac:dyDescent="0.2">
      <c r="A621" s="63"/>
      <c r="B621" s="63"/>
      <c r="C621" s="63"/>
      <c r="D621" s="63"/>
      <c r="E621" s="72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spans="1:26" ht="15.75" customHeight="1" x14ac:dyDescent="0.2">
      <c r="A622" s="63"/>
      <c r="B622" s="63"/>
      <c r="C622" s="63"/>
      <c r="D622" s="63"/>
      <c r="E622" s="72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spans="1:26" ht="15.75" customHeight="1" x14ac:dyDescent="0.2">
      <c r="A623" s="63"/>
      <c r="B623" s="63"/>
      <c r="C623" s="63"/>
      <c r="D623" s="63"/>
      <c r="E623" s="72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spans="1:26" ht="15.75" customHeight="1" x14ac:dyDescent="0.2">
      <c r="A624" s="63"/>
      <c r="B624" s="63"/>
      <c r="C624" s="63"/>
      <c r="D624" s="63"/>
      <c r="E624" s="72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spans="1:26" ht="15.75" customHeight="1" x14ac:dyDescent="0.2">
      <c r="A625" s="63"/>
      <c r="B625" s="63"/>
      <c r="C625" s="63"/>
      <c r="D625" s="63"/>
      <c r="E625" s="72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spans="1:26" ht="15.75" customHeight="1" x14ac:dyDescent="0.2">
      <c r="A626" s="63"/>
      <c r="B626" s="63"/>
      <c r="C626" s="63"/>
      <c r="D626" s="63"/>
      <c r="E626" s="72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spans="1:26" ht="15.75" customHeight="1" x14ac:dyDescent="0.2">
      <c r="A627" s="63"/>
      <c r="B627" s="63"/>
      <c r="C627" s="63"/>
      <c r="D627" s="63"/>
      <c r="E627" s="72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spans="1:26" ht="15.75" customHeight="1" x14ac:dyDescent="0.2">
      <c r="A628" s="63"/>
      <c r="B628" s="63"/>
      <c r="C628" s="63"/>
      <c r="D628" s="63"/>
      <c r="E628" s="72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spans="1:26" ht="15.75" customHeight="1" x14ac:dyDescent="0.2">
      <c r="A629" s="63"/>
      <c r="B629" s="63"/>
      <c r="C629" s="63"/>
      <c r="D629" s="63"/>
      <c r="E629" s="72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spans="1:26" ht="15.75" customHeight="1" x14ac:dyDescent="0.2">
      <c r="A630" s="63"/>
      <c r="B630" s="63"/>
      <c r="C630" s="63"/>
      <c r="D630" s="63"/>
      <c r="E630" s="72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spans="1:26" ht="15.75" customHeight="1" x14ac:dyDescent="0.2">
      <c r="A631" s="63"/>
      <c r="B631" s="63"/>
      <c r="C631" s="63"/>
      <c r="D631" s="63"/>
      <c r="E631" s="72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 spans="1:26" ht="15.75" customHeight="1" x14ac:dyDescent="0.2">
      <c r="A632" s="63"/>
      <c r="B632" s="63"/>
      <c r="C632" s="63"/>
      <c r="D632" s="63"/>
      <c r="E632" s="72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spans="1:26" ht="15.75" customHeight="1" x14ac:dyDescent="0.2">
      <c r="A633" s="63"/>
      <c r="B633" s="63"/>
      <c r="C633" s="63"/>
      <c r="D633" s="63"/>
      <c r="E633" s="72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spans="1:26" ht="15.75" customHeight="1" x14ac:dyDescent="0.2">
      <c r="A634" s="63"/>
      <c r="B634" s="63"/>
      <c r="C634" s="63"/>
      <c r="D634" s="63"/>
      <c r="E634" s="72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spans="1:26" ht="15.75" customHeight="1" x14ac:dyDescent="0.2">
      <c r="A635" s="63"/>
      <c r="B635" s="63"/>
      <c r="C635" s="63"/>
      <c r="D635" s="63"/>
      <c r="E635" s="72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spans="1:26" ht="15.75" customHeight="1" x14ac:dyDescent="0.2">
      <c r="A636" s="63"/>
      <c r="B636" s="63"/>
      <c r="C636" s="63"/>
      <c r="D636" s="63"/>
      <c r="E636" s="72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spans="1:26" ht="15.75" customHeight="1" x14ac:dyDescent="0.2">
      <c r="A637" s="63"/>
      <c r="B637" s="63"/>
      <c r="C637" s="63"/>
      <c r="D637" s="63"/>
      <c r="E637" s="72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spans="1:26" ht="15.75" customHeight="1" x14ac:dyDescent="0.2">
      <c r="A638" s="63"/>
      <c r="B638" s="63"/>
      <c r="C638" s="63"/>
      <c r="D638" s="63"/>
      <c r="E638" s="72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spans="1:26" ht="15.75" customHeight="1" x14ac:dyDescent="0.2">
      <c r="A639" s="63"/>
      <c r="B639" s="63"/>
      <c r="C639" s="63"/>
      <c r="D639" s="63"/>
      <c r="E639" s="72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spans="1:26" ht="15.75" customHeight="1" x14ac:dyDescent="0.2">
      <c r="A640" s="63"/>
      <c r="B640" s="63"/>
      <c r="C640" s="63"/>
      <c r="D640" s="63"/>
      <c r="E640" s="72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spans="1:26" ht="15.75" customHeight="1" x14ac:dyDescent="0.2">
      <c r="A641" s="63"/>
      <c r="B641" s="63"/>
      <c r="C641" s="63"/>
      <c r="D641" s="63"/>
      <c r="E641" s="72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spans="1:26" ht="15.75" customHeight="1" x14ac:dyDescent="0.2">
      <c r="A642" s="63"/>
      <c r="B642" s="63"/>
      <c r="C642" s="63"/>
      <c r="D642" s="63"/>
      <c r="E642" s="72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spans="1:26" ht="15.75" customHeight="1" x14ac:dyDescent="0.2">
      <c r="A643" s="63"/>
      <c r="B643" s="63"/>
      <c r="C643" s="63"/>
      <c r="D643" s="63"/>
      <c r="E643" s="72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spans="1:26" ht="15.75" customHeight="1" x14ac:dyDescent="0.2">
      <c r="A644" s="63"/>
      <c r="B644" s="63"/>
      <c r="C644" s="63"/>
      <c r="D644" s="63"/>
      <c r="E644" s="72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spans="1:26" ht="15.75" customHeight="1" x14ac:dyDescent="0.2">
      <c r="A645" s="63"/>
      <c r="B645" s="63"/>
      <c r="C645" s="63"/>
      <c r="D645" s="63"/>
      <c r="E645" s="72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spans="1:26" ht="15.75" customHeight="1" x14ac:dyDescent="0.2">
      <c r="A646" s="63"/>
      <c r="B646" s="63"/>
      <c r="C646" s="63"/>
      <c r="D646" s="63"/>
      <c r="E646" s="72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spans="1:26" ht="15.75" customHeight="1" x14ac:dyDescent="0.2">
      <c r="A647" s="63"/>
      <c r="B647" s="63"/>
      <c r="C647" s="63"/>
      <c r="D647" s="63"/>
      <c r="E647" s="72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spans="1:26" ht="15.75" customHeight="1" x14ac:dyDescent="0.2">
      <c r="A648" s="63"/>
      <c r="B648" s="63"/>
      <c r="C648" s="63"/>
      <c r="D648" s="63"/>
      <c r="E648" s="72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 spans="1:26" ht="15.75" customHeight="1" x14ac:dyDescent="0.2">
      <c r="A649" s="63"/>
      <c r="B649" s="63"/>
      <c r="C649" s="63"/>
      <c r="D649" s="63"/>
      <c r="E649" s="72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 spans="1:26" ht="15.75" customHeight="1" x14ac:dyDescent="0.2">
      <c r="A650" s="63"/>
      <c r="B650" s="63"/>
      <c r="C650" s="63"/>
      <c r="D650" s="63"/>
      <c r="E650" s="72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 spans="1:26" ht="15.75" customHeight="1" x14ac:dyDescent="0.2">
      <c r="A651" s="63"/>
      <c r="B651" s="63"/>
      <c r="C651" s="63"/>
      <c r="D651" s="63"/>
      <c r="E651" s="72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 spans="1:26" ht="15.75" customHeight="1" x14ac:dyDescent="0.2">
      <c r="A652" s="63"/>
      <c r="B652" s="63"/>
      <c r="C652" s="63"/>
      <c r="D652" s="63"/>
      <c r="E652" s="72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 spans="1:26" ht="15.75" customHeight="1" x14ac:dyDescent="0.2">
      <c r="A653" s="63"/>
      <c r="B653" s="63"/>
      <c r="C653" s="63"/>
      <c r="D653" s="63"/>
      <c r="E653" s="72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 spans="1:26" ht="15.75" customHeight="1" x14ac:dyDescent="0.2">
      <c r="A654" s="63"/>
      <c r="B654" s="63"/>
      <c r="C654" s="63"/>
      <c r="D654" s="63"/>
      <c r="E654" s="72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 spans="1:26" ht="15.75" customHeight="1" x14ac:dyDescent="0.2">
      <c r="A655" s="63"/>
      <c r="B655" s="63"/>
      <c r="C655" s="63"/>
      <c r="D655" s="63"/>
      <c r="E655" s="72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 spans="1:26" ht="15.75" customHeight="1" x14ac:dyDescent="0.2">
      <c r="A656" s="63"/>
      <c r="B656" s="63"/>
      <c r="C656" s="63"/>
      <c r="D656" s="63"/>
      <c r="E656" s="72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 spans="1:26" ht="15.75" customHeight="1" x14ac:dyDescent="0.2">
      <c r="A657" s="63"/>
      <c r="B657" s="63"/>
      <c r="C657" s="63"/>
      <c r="D657" s="63"/>
      <c r="E657" s="72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 spans="1:26" ht="15.75" customHeight="1" x14ac:dyDescent="0.2">
      <c r="A658" s="63"/>
      <c r="B658" s="63"/>
      <c r="C658" s="63"/>
      <c r="D658" s="63"/>
      <c r="E658" s="72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 spans="1:26" ht="15.75" customHeight="1" x14ac:dyDescent="0.2">
      <c r="A659" s="63"/>
      <c r="B659" s="63"/>
      <c r="C659" s="63"/>
      <c r="D659" s="63"/>
      <c r="E659" s="72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 spans="1:26" ht="15.75" customHeight="1" x14ac:dyDescent="0.2">
      <c r="A660" s="63"/>
      <c r="B660" s="63"/>
      <c r="C660" s="63"/>
      <c r="D660" s="63"/>
      <c r="E660" s="72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 spans="1:26" ht="15.75" customHeight="1" x14ac:dyDescent="0.2">
      <c r="A661" s="63"/>
      <c r="B661" s="63"/>
      <c r="C661" s="63"/>
      <c r="D661" s="63"/>
      <c r="E661" s="72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 spans="1:26" ht="15.75" customHeight="1" x14ac:dyDescent="0.2">
      <c r="A662" s="63"/>
      <c r="B662" s="63"/>
      <c r="C662" s="63"/>
      <c r="D662" s="63"/>
      <c r="E662" s="72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 spans="1:26" ht="15.75" customHeight="1" x14ac:dyDescent="0.2">
      <c r="A663" s="63"/>
      <c r="B663" s="63"/>
      <c r="C663" s="63"/>
      <c r="D663" s="63"/>
      <c r="E663" s="72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 spans="1:26" ht="15.75" customHeight="1" x14ac:dyDescent="0.2">
      <c r="A664" s="63"/>
      <c r="B664" s="63"/>
      <c r="C664" s="63"/>
      <c r="D664" s="63"/>
      <c r="E664" s="72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 spans="1:26" ht="15.75" customHeight="1" x14ac:dyDescent="0.2">
      <c r="A665" s="63"/>
      <c r="B665" s="63"/>
      <c r="C665" s="63"/>
      <c r="D665" s="63"/>
      <c r="E665" s="72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 spans="1:26" ht="15.75" customHeight="1" x14ac:dyDescent="0.2">
      <c r="A666" s="63"/>
      <c r="B666" s="63"/>
      <c r="C666" s="63"/>
      <c r="D666" s="63"/>
      <c r="E666" s="72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 spans="1:26" ht="15.75" customHeight="1" x14ac:dyDescent="0.2">
      <c r="A667" s="63"/>
      <c r="B667" s="63"/>
      <c r="C667" s="63"/>
      <c r="D667" s="63"/>
      <c r="E667" s="72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 spans="1:26" ht="15.75" customHeight="1" x14ac:dyDescent="0.2">
      <c r="A668" s="63"/>
      <c r="B668" s="63"/>
      <c r="C668" s="63"/>
      <c r="D668" s="63"/>
      <c r="E668" s="72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 spans="1:26" ht="15.75" customHeight="1" x14ac:dyDescent="0.2">
      <c r="A669" s="63"/>
      <c r="B669" s="63"/>
      <c r="C669" s="63"/>
      <c r="D669" s="63"/>
      <c r="E669" s="72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 spans="1:26" ht="15.75" customHeight="1" x14ac:dyDescent="0.2">
      <c r="A670" s="63"/>
      <c r="B670" s="63"/>
      <c r="C670" s="63"/>
      <c r="D670" s="63"/>
      <c r="E670" s="72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 spans="1:26" ht="15.75" customHeight="1" x14ac:dyDescent="0.2">
      <c r="A671" s="63"/>
      <c r="B671" s="63"/>
      <c r="C671" s="63"/>
      <c r="D671" s="63"/>
      <c r="E671" s="72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 spans="1:26" ht="15.75" customHeight="1" x14ac:dyDescent="0.2">
      <c r="A672" s="63"/>
      <c r="B672" s="63"/>
      <c r="C672" s="63"/>
      <c r="D672" s="63"/>
      <c r="E672" s="72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 spans="1:26" ht="15.75" customHeight="1" x14ac:dyDescent="0.2">
      <c r="A673" s="63"/>
      <c r="B673" s="63"/>
      <c r="C673" s="63"/>
      <c r="D673" s="63"/>
      <c r="E673" s="72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 spans="1:26" ht="15.75" customHeight="1" x14ac:dyDescent="0.2">
      <c r="A674" s="63"/>
      <c r="B674" s="63"/>
      <c r="C674" s="63"/>
      <c r="D674" s="63"/>
      <c r="E674" s="72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 spans="1:26" ht="15.75" customHeight="1" x14ac:dyDescent="0.2">
      <c r="A675" s="63"/>
      <c r="B675" s="63"/>
      <c r="C675" s="63"/>
      <c r="D675" s="63"/>
      <c r="E675" s="72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 spans="1:26" ht="15.75" customHeight="1" x14ac:dyDescent="0.2">
      <c r="A676" s="63"/>
      <c r="B676" s="63"/>
      <c r="C676" s="63"/>
      <c r="D676" s="63"/>
      <c r="E676" s="72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 spans="1:26" ht="15.75" customHeight="1" x14ac:dyDescent="0.2">
      <c r="A677" s="63"/>
      <c r="B677" s="63"/>
      <c r="C677" s="63"/>
      <c r="D677" s="63"/>
      <c r="E677" s="72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 spans="1:26" ht="15.75" customHeight="1" x14ac:dyDescent="0.2">
      <c r="A678" s="63"/>
      <c r="B678" s="63"/>
      <c r="C678" s="63"/>
      <c r="D678" s="63"/>
      <c r="E678" s="72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 spans="1:26" ht="15.75" customHeight="1" x14ac:dyDescent="0.2">
      <c r="A679" s="63"/>
      <c r="B679" s="63"/>
      <c r="C679" s="63"/>
      <c r="D679" s="63"/>
      <c r="E679" s="72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 spans="1:26" ht="15.75" customHeight="1" x14ac:dyDescent="0.2">
      <c r="A680" s="63"/>
      <c r="B680" s="63"/>
      <c r="C680" s="63"/>
      <c r="D680" s="63"/>
      <c r="E680" s="72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 spans="1:26" ht="15.75" customHeight="1" x14ac:dyDescent="0.2">
      <c r="A681" s="63"/>
      <c r="B681" s="63"/>
      <c r="C681" s="63"/>
      <c r="D681" s="63"/>
      <c r="E681" s="72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 spans="1:26" ht="15.75" customHeight="1" x14ac:dyDescent="0.2">
      <c r="A682" s="63"/>
      <c r="B682" s="63"/>
      <c r="C682" s="63"/>
      <c r="D682" s="63"/>
      <c r="E682" s="72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 spans="1:26" ht="15.75" customHeight="1" x14ac:dyDescent="0.2">
      <c r="A683" s="63"/>
      <c r="B683" s="63"/>
      <c r="C683" s="63"/>
      <c r="D683" s="63"/>
      <c r="E683" s="72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 spans="1:26" ht="15.75" customHeight="1" x14ac:dyDescent="0.2">
      <c r="A684" s="63"/>
      <c r="B684" s="63"/>
      <c r="C684" s="63"/>
      <c r="D684" s="63"/>
      <c r="E684" s="72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 spans="1:26" ht="15.75" customHeight="1" x14ac:dyDescent="0.2">
      <c r="A685" s="63"/>
      <c r="B685" s="63"/>
      <c r="C685" s="63"/>
      <c r="D685" s="63"/>
      <c r="E685" s="72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 spans="1:26" ht="15.75" customHeight="1" x14ac:dyDescent="0.2">
      <c r="A686" s="63"/>
      <c r="B686" s="63"/>
      <c r="C686" s="63"/>
      <c r="D686" s="63"/>
      <c r="E686" s="72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 spans="1:26" ht="15.75" customHeight="1" x14ac:dyDescent="0.2">
      <c r="A687" s="63"/>
      <c r="B687" s="63"/>
      <c r="C687" s="63"/>
      <c r="D687" s="63"/>
      <c r="E687" s="72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 spans="1:26" ht="15.75" customHeight="1" x14ac:dyDescent="0.2">
      <c r="A688" s="63"/>
      <c r="B688" s="63"/>
      <c r="C688" s="63"/>
      <c r="D688" s="63"/>
      <c r="E688" s="72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 spans="1:26" ht="15.75" customHeight="1" x14ac:dyDescent="0.2">
      <c r="A689" s="63"/>
      <c r="B689" s="63"/>
      <c r="C689" s="63"/>
      <c r="D689" s="63"/>
      <c r="E689" s="72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 spans="1:26" ht="15.75" customHeight="1" x14ac:dyDescent="0.2">
      <c r="A690" s="63"/>
      <c r="B690" s="63"/>
      <c r="C690" s="63"/>
      <c r="D690" s="63"/>
      <c r="E690" s="72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 spans="1:26" ht="15.75" customHeight="1" x14ac:dyDescent="0.2">
      <c r="A691" s="63"/>
      <c r="B691" s="63"/>
      <c r="C691" s="63"/>
      <c r="D691" s="63"/>
      <c r="E691" s="72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 spans="1:26" ht="15.75" customHeight="1" x14ac:dyDescent="0.2">
      <c r="A692" s="63"/>
      <c r="B692" s="63"/>
      <c r="C692" s="63"/>
      <c r="D692" s="63"/>
      <c r="E692" s="72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 spans="1:26" ht="15.75" customHeight="1" x14ac:dyDescent="0.2">
      <c r="A693" s="63"/>
      <c r="B693" s="63"/>
      <c r="C693" s="63"/>
      <c r="D693" s="63"/>
      <c r="E693" s="72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 spans="1:26" ht="15.75" customHeight="1" x14ac:dyDescent="0.2">
      <c r="A694" s="63"/>
      <c r="B694" s="63"/>
      <c r="C694" s="63"/>
      <c r="D694" s="63"/>
      <c r="E694" s="72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 spans="1:26" ht="15.75" customHeight="1" x14ac:dyDescent="0.2">
      <c r="A695" s="63"/>
      <c r="B695" s="63"/>
      <c r="C695" s="63"/>
      <c r="D695" s="63"/>
      <c r="E695" s="72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 spans="1:26" ht="15.75" customHeight="1" x14ac:dyDescent="0.2">
      <c r="A696" s="63"/>
      <c r="B696" s="63"/>
      <c r="C696" s="63"/>
      <c r="D696" s="63"/>
      <c r="E696" s="72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 spans="1:26" ht="15.75" customHeight="1" x14ac:dyDescent="0.2">
      <c r="A697" s="63"/>
      <c r="B697" s="63"/>
      <c r="C697" s="63"/>
      <c r="D697" s="63"/>
      <c r="E697" s="72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 spans="1:26" ht="15.75" customHeight="1" x14ac:dyDescent="0.2">
      <c r="A698" s="63"/>
      <c r="B698" s="63"/>
      <c r="C698" s="63"/>
      <c r="D698" s="63"/>
      <c r="E698" s="72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 spans="1:26" ht="15.75" customHeight="1" x14ac:dyDescent="0.2">
      <c r="A699" s="63"/>
      <c r="B699" s="63"/>
      <c r="C699" s="63"/>
      <c r="D699" s="63"/>
      <c r="E699" s="72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 spans="1:26" ht="15.75" customHeight="1" x14ac:dyDescent="0.2">
      <c r="A700" s="63"/>
      <c r="B700" s="63"/>
      <c r="C700" s="63"/>
      <c r="D700" s="63"/>
      <c r="E700" s="72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 spans="1:26" ht="15.75" customHeight="1" x14ac:dyDescent="0.2">
      <c r="A701" s="63"/>
      <c r="B701" s="63"/>
      <c r="C701" s="63"/>
      <c r="D701" s="63"/>
      <c r="E701" s="72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 spans="1:26" ht="15.75" customHeight="1" x14ac:dyDescent="0.2">
      <c r="A702" s="63"/>
      <c r="B702" s="63"/>
      <c r="C702" s="63"/>
      <c r="D702" s="63"/>
      <c r="E702" s="72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 spans="1:26" ht="15.75" customHeight="1" x14ac:dyDescent="0.2">
      <c r="A703" s="63"/>
      <c r="B703" s="63"/>
      <c r="C703" s="63"/>
      <c r="D703" s="63"/>
      <c r="E703" s="72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 spans="1:26" ht="15.75" customHeight="1" x14ac:dyDescent="0.2">
      <c r="A704" s="63"/>
      <c r="B704" s="63"/>
      <c r="C704" s="63"/>
      <c r="D704" s="63"/>
      <c r="E704" s="72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 spans="1:26" ht="15.75" customHeight="1" x14ac:dyDescent="0.2">
      <c r="A705" s="63"/>
      <c r="B705" s="63"/>
      <c r="C705" s="63"/>
      <c r="D705" s="63"/>
      <c r="E705" s="72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 spans="1:26" ht="15.75" customHeight="1" x14ac:dyDescent="0.2">
      <c r="A706" s="63"/>
      <c r="B706" s="63"/>
      <c r="C706" s="63"/>
      <c r="D706" s="63"/>
      <c r="E706" s="72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 spans="1:26" ht="15.75" customHeight="1" x14ac:dyDescent="0.2">
      <c r="A707" s="63"/>
      <c r="B707" s="63"/>
      <c r="C707" s="63"/>
      <c r="D707" s="63"/>
      <c r="E707" s="72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 spans="1:26" ht="15.75" customHeight="1" x14ac:dyDescent="0.2">
      <c r="A708" s="63"/>
      <c r="B708" s="63"/>
      <c r="C708" s="63"/>
      <c r="D708" s="63"/>
      <c r="E708" s="72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 spans="1:26" ht="15.75" customHeight="1" x14ac:dyDescent="0.2">
      <c r="A709" s="63"/>
      <c r="B709" s="63"/>
      <c r="C709" s="63"/>
      <c r="D709" s="63"/>
      <c r="E709" s="72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 spans="1:26" ht="15.75" customHeight="1" x14ac:dyDescent="0.2">
      <c r="A710" s="63"/>
      <c r="B710" s="63"/>
      <c r="C710" s="63"/>
      <c r="D710" s="63"/>
      <c r="E710" s="72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 spans="1:26" ht="15.75" customHeight="1" x14ac:dyDescent="0.2">
      <c r="A711" s="63"/>
      <c r="B711" s="63"/>
      <c r="C711" s="63"/>
      <c r="D711" s="63"/>
      <c r="E711" s="72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 spans="1:26" ht="15.75" customHeight="1" x14ac:dyDescent="0.2">
      <c r="A712" s="63"/>
      <c r="B712" s="63"/>
      <c r="C712" s="63"/>
      <c r="D712" s="63"/>
      <c r="E712" s="72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 spans="1:26" ht="15.75" customHeight="1" x14ac:dyDescent="0.2">
      <c r="A713" s="63"/>
      <c r="B713" s="63"/>
      <c r="C713" s="63"/>
      <c r="D713" s="63"/>
      <c r="E713" s="72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 spans="1:26" ht="15.75" customHeight="1" x14ac:dyDescent="0.2">
      <c r="A714" s="63"/>
      <c r="B714" s="63"/>
      <c r="C714" s="63"/>
      <c r="D714" s="63"/>
      <c r="E714" s="72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 spans="1:26" ht="15.75" customHeight="1" x14ac:dyDescent="0.2">
      <c r="A715" s="63"/>
      <c r="B715" s="63"/>
      <c r="C715" s="63"/>
      <c r="D715" s="63"/>
      <c r="E715" s="72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 spans="1:26" ht="15.75" customHeight="1" x14ac:dyDescent="0.2">
      <c r="A716" s="63"/>
      <c r="B716" s="63"/>
      <c r="C716" s="63"/>
      <c r="D716" s="63"/>
      <c r="E716" s="72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 spans="1:26" ht="15.75" customHeight="1" x14ac:dyDescent="0.2">
      <c r="A717" s="63"/>
      <c r="B717" s="63"/>
      <c r="C717" s="63"/>
      <c r="D717" s="63"/>
      <c r="E717" s="72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 spans="1:26" ht="15.75" customHeight="1" x14ac:dyDescent="0.2">
      <c r="A718" s="63"/>
      <c r="B718" s="63"/>
      <c r="C718" s="63"/>
      <c r="D718" s="63"/>
      <c r="E718" s="72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 spans="1:26" ht="15.75" customHeight="1" x14ac:dyDescent="0.2">
      <c r="A719" s="63"/>
      <c r="B719" s="63"/>
      <c r="C719" s="63"/>
      <c r="D719" s="63"/>
      <c r="E719" s="72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 spans="1:26" ht="15.75" customHeight="1" x14ac:dyDescent="0.2">
      <c r="A720" s="63"/>
      <c r="B720" s="63"/>
      <c r="C720" s="63"/>
      <c r="D720" s="63"/>
      <c r="E720" s="72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 spans="1:26" ht="15.75" customHeight="1" x14ac:dyDescent="0.2">
      <c r="A721" s="63"/>
      <c r="B721" s="63"/>
      <c r="C721" s="63"/>
      <c r="D721" s="63"/>
      <c r="E721" s="72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 spans="1:26" ht="15.75" customHeight="1" x14ac:dyDescent="0.2">
      <c r="A722" s="63"/>
      <c r="B722" s="63"/>
      <c r="C722" s="63"/>
      <c r="D722" s="63"/>
      <c r="E722" s="72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 spans="1:26" ht="15.75" customHeight="1" x14ac:dyDescent="0.2">
      <c r="A723" s="63"/>
      <c r="B723" s="63"/>
      <c r="C723" s="63"/>
      <c r="D723" s="63"/>
      <c r="E723" s="72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 spans="1:26" ht="15.75" customHeight="1" x14ac:dyDescent="0.2">
      <c r="A724" s="63"/>
      <c r="B724" s="63"/>
      <c r="C724" s="63"/>
      <c r="D724" s="63"/>
      <c r="E724" s="72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 spans="1:26" ht="15.75" customHeight="1" x14ac:dyDescent="0.2">
      <c r="A725" s="63"/>
      <c r="B725" s="63"/>
      <c r="C725" s="63"/>
      <c r="D725" s="63"/>
      <c r="E725" s="72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 spans="1:26" ht="15.75" customHeight="1" x14ac:dyDescent="0.2">
      <c r="A726" s="63"/>
      <c r="B726" s="63"/>
      <c r="C726" s="63"/>
      <c r="D726" s="63"/>
      <c r="E726" s="72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 spans="1:26" ht="15.75" customHeight="1" x14ac:dyDescent="0.2">
      <c r="A727" s="63"/>
      <c r="B727" s="63"/>
      <c r="C727" s="63"/>
      <c r="D727" s="63"/>
      <c r="E727" s="72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 spans="1:26" ht="15.75" customHeight="1" x14ac:dyDescent="0.2">
      <c r="A728" s="63"/>
      <c r="B728" s="63"/>
      <c r="C728" s="63"/>
      <c r="D728" s="63"/>
      <c r="E728" s="72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 spans="1:26" ht="15.75" customHeight="1" x14ac:dyDescent="0.2">
      <c r="A729" s="63"/>
      <c r="B729" s="63"/>
      <c r="C729" s="63"/>
      <c r="D729" s="63"/>
      <c r="E729" s="72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 spans="1:26" ht="15.75" customHeight="1" x14ac:dyDescent="0.2">
      <c r="A730" s="63"/>
      <c r="B730" s="63"/>
      <c r="C730" s="63"/>
      <c r="D730" s="63"/>
      <c r="E730" s="72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 spans="1:26" ht="15.75" customHeight="1" x14ac:dyDescent="0.2">
      <c r="A731" s="63"/>
      <c r="B731" s="63"/>
      <c r="C731" s="63"/>
      <c r="D731" s="63"/>
      <c r="E731" s="72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 spans="1:26" ht="15.75" customHeight="1" x14ac:dyDescent="0.2">
      <c r="A732" s="63"/>
      <c r="B732" s="63"/>
      <c r="C732" s="63"/>
      <c r="D732" s="63"/>
      <c r="E732" s="72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 spans="1:26" ht="15.75" customHeight="1" x14ac:dyDescent="0.2">
      <c r="A733" s="63"/>
      <c r="B733" s="63"/>
      <c r="C733" s="63"/>
      <c r="D733" s="63"/>
      <c r="E733" s="72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 spans="1:26" ht="15.75" customHeight="1" x14ac:dyDescent="0.2">
      <c r="A734" s="63"/>
      <c r="B734" s="63"/>
      <c r="C734" s="63"/>
      <c r="D734" s="63"/>
      <c r="E734" s="72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 spans="1:26" ht="15.75" customHeight="1" x14ac:dyDescent="0.2">
      <c r="A735" s="63"/>
      <c r="B735" s="63"/>
      <c r="C735" s="63"/>
      <c r="D735" s="63"/>
      <c r="E735" s="72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 spans="1:26" ht="15.75" customHeight="1" x14ac:dyDescent="0.2">
      <c r="A736" s="63"/>
      <c r="B736" s="63"/>
      <c r="C736" s="63"/>
      <c r="D736" s="63"/>
      <c r="E736" s="72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 spans="1:26" ht="15.75" customHeight="1" x14ac:dyDescent="0.2">
      <c r="A737" s="63"/>
      <c r="B737" s="63"/>
      <c r="C737" s="63"/>
      <c r="D737" s="63"/>
      <c r="E737" s="72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 spans="1:26" ht="15.75" customHeight="1" x14ac:dyDescent="0.2">
      <c r="A738" s="63"/>
      <c r="B738" s="63"/>
      <c r="C738" s="63"/>
      <c r="D738" s="63"/>
      <c r="E738" s="72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 spans="1:26" ht="15.75" customHeight="1" x14ac:dyDescent="0.2">
      <c r="A739" s="63"/>
      <c r="B739" s="63"/>
      <c r="C739" s="63"/>
      <c r="D739" s="63"/>
      <c r="E739" s="72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 spans="1:26" ht="15.75" customHeight="1" x14ac:dyDescent="0.2">
      <c r="A740" s="63"/>
      <c r="B740" s="63"/>
      <c r="C740" s="63"/>
      <c r="D740" s="63"/>
      <c r="E740" s="72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 spans="1:26" ht="15.75" customHeight="1" x14ac:dyDescent="0.2">
      <c r="A741" s="63"/>
      <c r="B741" s="63"/>
      <c r="C741" s="63"/>
      <c r="D741" s="63"/>
      <c r="E741" s="72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 spans="1:26" ht="15.75" customHeight="1" x14ac:dyDescent="0.2">
      <c r="A742" s="63"/>
      <c r="B742" s="63"/>
      <c r="C742" s="63"/>
      <c r="D742" s="63"/>
      <c r="E742" s="72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 spans="1:26" ht="15.75" customHeight="1" x14ac:dyDescent="0.2">
      <c r="A743" s="63"/>
      <c r="B743" s="63"/>
      <c r="C743" s="63"/>
      <c r="D743" s="63"/>
      <c r="E743" s="72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 spans="1:26" ht="15.75" customHeight="1" x14ac:dyDescent="0.2">
      <c r="A744" s="63"/>
      <c r="B744" s="63"/>
      <c r="C744" s="63"/>
      <c r="D744" s="63"/>
      <c r="E744" s="72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 spans="1:26" ht="15.75" customHeight="1" x14ac:dyDescent="0.2">
      <c r="A745" s="63"/>
      <c r="B745" s="63"/>
      <c r="C745" s="63"/>
      <c r="D745" s="63"/>
      <c r="E745" s="72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 spans="1:26" ht="15.75" customHeight="1" x14ac:dyDescent="0.2">
      <c r="A746" s="63"/>
      <c r="B746" s="63"/>
      <c r="C746" s="63"/>
      <c r="D746" s="63"/>
      <c r="E746" s="72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 spans="1:26" ht="15.75" customHeight="1" x14ac:dyDescent="0.2">
      <c r="A747" s="63"/>
      <c r="B747" s="63"/>
      <c r="C747" s="63"/>
      <c r="D747" s="63"/>
      <c r="E747" s="72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 spans="1:26" ht="15.75" customHeight="1" x14ac:dyDescent="0.2">
      <c r="A748" s="63"/>
      <c r="B748" s="63"/>
      <c r="C748" s="63"/>
      <c r="D748" s="63"/>
      <c r="E748" s="72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 spans="1:26" ht="15.75" customHeight="1" x14ac:dyDescent="0.2">
      <c r="A749" s="63"/>
      <c r="B749" s="63"/>
      <c r="C749" s="63"/>
      <c r="D749" s="63"/>
      <c r="E749" s="72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 spans="1:26" ht="15.75" customHeight="1" x14ac:dyDescent="0.2">
      <c r="A750" s="63"/>
      <c r="B750" s="63"/>
      <c r="C750" s="63"/>
      <c r="D750" s="63"/>
      <c r="E750" s="72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 spans="1:26" ht="15.75" customHeight="1" x14ac:dyDescent="0.2">
      <c r="A751" s="63"/>
      <c r="B751" s="63"/>
      <c r="C751" s="63"/>
      <c r="D751" s="63"/>
      <c r="E751" s="72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 spans="1:26" ht="15.75" customHeight="1" x14ac:dyDescent="0.2">
      <c r="A752" s="63"/>
      <c r="B752" s="63"/>
      <c r="C752" s="63"/>
      <c r="D752" s="63"/>
      <c r="E752" s="72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 spans="1:26" ht="15.75" customHeight="1" x14ac:dyDescent="0.2">
      <c r="A753" s="63"/>
      <c r="B753" s="63"/>
      <c r="C753" s="63"/>
      <c r="D753" s="63"/>
      <c r="E753" s="72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 spans="1:26" ht="15.75" customHeight="1" x14ac:dyDescent="0.2">
      <c r="A754" s="63"/>
      <c r="B754" s="63"/>
      <c r="C754" s="63"/>
      <c r="D754" s="63"/>
      <c r="E754" s="72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 spans="1:26" ht="15.75" customHeight="1" x14ac:dyDescent="0.2">
      <c r="A755" s="63"/>
      <c r="B755" s="63"/>
      <c r="C755" s="63"/>
      <c r="D755" s="63"/>
      <c r="E755" s="72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 spans="1:26" ht="15.75" customHeight="1" x14ac:dyDescent="0.2">
      <c r="A756" s="63"/>
      <c r="B756" s="63"/>
      <c r="C756" s="63"/>
      <c r="D756" s="63"/>
      <c r="E756" s="72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 spans="1:26" ht="15.75" customHeight="1" x14ac:dyDescent="0.2">
      <c r="A757" s="63"/>
      <c r="B757" s="63"/>
      <c r="C757" s="63"/>
      <c r="D757" s="63"/>
      <c r="E757" s="72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 spans="1:26" ht="15.75" customHeight="1" x14ac:dyDescent="0.2">
      <c r="A758" s="63"/>
      <c r="B758" s="63"/>
      <c r="C758" s="63"/>
      <c r="D758" s="63"/>
      <c r="E758" s="72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 spans="1:26" ht="15.75" customHeight="1" x14ac:dyDescent="0.2">
      <c r="A759" s="63"/>
      <c r="B759" s="63"/>
      <c r="C759" s="63"/>
      <c r="D759" s="63"/>
      <c r="E759" s="72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 spans="1:26" ht="15.75" customHeight="1" x14ac:dyDescent="0.2">
      <c r="A760" s="63"/>
      <c r="B760" s="63"/>
      <c r="C760" s="63"/>
      <c r="D760" s="63"/>
      <c r="E760" s="72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 spans="1:26" ht="15.75" customHeight="1" x14ac:dyDescent="0.2">
      <c r="A761" s="63"/>
      <c r="B761" s="63"/>
      <c r="C761" s="63"/>
      <c r="D761" s="63"/>
      <c r="E761" s="72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 spans="1:26" ht="15.75" customHeight="1" x14ac:dyDescent="0.2">
      <c r="A762" s="63"/>
      <c r="B762" s="63"/>
      <c r="C762" s="63"/>
      <c r="D762" s="63"/>
      <c r="E762" s="72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 spans="1:26" ht="15.75" customHeight="1" x14ac:dyDescent="0.2">
      <c r="A763" s="63"/>
      <c r="B763" s="63"/>
      <c r="C763" s="63"/>
      <c r="D763" s="63"/>
      <c r="E763" s="72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 spans="1:26" ht="15.75" customHeight="1" x14ac:dyDescent="0.2">
      <c r="A764" s="63"/>
      <c r="B764" s="63"/>
      <c r="C764" s="63"/>
      <c r="D764" s="63"/>
      <c r="E764" s="72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 spans="1:26" ht="15.75" customHeight="1" x14ac:dyDescent="0.2">
      <c r="A765" s="63"/>
      <c r="B765" s="63"/>
      <c r="C765" s="63"/>
      <c r="D765" s="63"/>
      <c r="E765" s="72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 spans="1:26" ht="15.75" customHeight="1" x14ac:dyDescent="0.2">
      <c r="A766" s="63"/>
      <c r="B766" s="63"/>
      <c r="C766" s="63"/>
      <c r="D766" s="63"/>
      <c r="E766" s="72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 spans="1:26" ht="15.75" customHeight="1" x14ac:dyDescent="0.2">
      <c r="A767" s="63"/>
      <c r="B767" s="63"/>
      <c r="C767" s="63"/>
      <c r="D767" s="63"/>
      <c r="E767" s="72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 spans="1:26" ht="15.75" customHeight="1" x14ac:dyDescent="0.2">
      <c r="A768" s="63"/>
      <c r="B768" s="63"/>
      <c r="C768" s="63"/>
      <c r="D768" s="63"/>
      <c r="E768" s="72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 spans="1:26" ht="15.75" customHeight="1" x14ac:dyDescent="0.2">
      <c r="A769" s="63"/>
      <c r="B769" s="63"/>
      <c r="C769" s="63"/>
      <c r="D769" s="63"/>
      <c r="E769" s="72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 spans="1:26" ht="15.75" customHeight="1" x14ac:dyDescent="0.2">
      <c r="A770" s="63"/>
      <c r="B770" s="63"/>
      <c r="C770" s="63"/>
      <c r="D770" s="63"/>
      <c r="E770" s="72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 spans="1:26" ht="15.75" customHeight="1" x14ac:dyDescent="0.2">
      <c r="A771" s="63"/>
      <c r="B771" s="63"/>
      <c r="C771" s="63"/>
      <c r="D771" s="63"/>
      <c r="E771" s="72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 spans="1:26" ht="15.75" customHeight="1" x14ac:dyDescent="0.2">
      <c r="A772" s="63"/>
      <c r="B772" s="63"/>
      <c r="C772" s="63"/>
      <c r="D772" s="63"/>
      <c r="E772" s="72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 spans="1:26" ht="15.75" customHeight="1" x14ac:dyDescent="0.2">
      <c r="A773" s="63"/>
      <c r="B773" s="63"/>
      <c r="C773" s="63"/>
      <c r="D773" s="63"/>
      <c r="E773" s="72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 spans="1:26" ht="15.75" customHeight="1" x14ac:dyDescent="0.2">
      <c r="A774" s="63"/>
      <c r="B774" s="63"/>
      <c r="C774" s="63"/>
      <c r="D774" s="63"/>
      <c r="E774" s="72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 spans="1:26" ht="15.75" customHeight="1" x14ac:dyDescent="0.2">
      <c r="A775" s="63"/>
      <c r="B775" s="63"/>
      <c r="C775" s="63"/>
      <c r="D775" s="63"/>
      <c r="E775" s="72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 spans="1:26" ht="15.75" customHeight="1" x14ac:dyDescent="0.2">
      <c r="A776" s="63"/>
      <c r="B776" s="63"/>
      <c r="C776" s="63"/>
      <c r="D776" s="63"/>
      <c r="E776" s="72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 spans="1:26" ht="15.75" customHeight="1" x14ac:dyDescent="0.2">
      <c r="A777" s="63"/>
      <c r="B777" s="63"/>
      <c r="C777" s="63"/>
      <c r="D777" s="63"/>
      <c r="E777" s="72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 spans="1:26" ht="15.75" customHeight="1" x14ac:dyDescent="0.2">
      <c r="A778" s="63"/>
      <c r="B778" s="63"/>
      <c r="C778" s="63"/>
      <c r="D778" s="63"/>
      <c r="E778" s="72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 spans="1:26" ht="15.75" customHeight="1" x14ac:dyDescent="0.2">
      <c r="A779" s="63"/>
      <c r="B779" s="63"/>
      <c r="C779" s="63"/>
      <c r="D779" s="63"/>
      <c r="E779" s="72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 spans="1:26" ht="15.75" customHeight="1" x14ac:dyDescent="0.2">
      <c r="A780" s="63"/>
      <c r="B780" s="63"/>
      <c r="C780" s="63"/>
      <c r="D780" s="63"/>
      <c r="E780" s="72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 spans="1:26" ht="15.75" customHeight="1" x14ac:dyDescent="0.2">
      <c r="A781" s="63"/>
      <c r="B781" s="63"/>
      <c r="C781" s="63"/>
      <c r="D781" s="63"/>
      <c r="E781" s="72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 spans="1:26" ht="15.75" customHeight="1" x14ac:dyDescent="0.2">
      <c r="A782" s="63"/>
      <c r="B782" s="63"/>
      <c r="C782" s="63"/>
      <c r="D782" s="63"/>
      <c r="E782" s="72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 spans="1:26" ht="15.75" customHeight="1" x14ac:dyDescent="0.2">
      <c r="A783" s="63"/>
      <c r="B783" s="63"/>
      <c r="C783" s="63"/>
      <c r="D783" s="63"/>
      <c r="E783" s="72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 spans="1:26" ht="15.75" customHeight="1" x14ac:dyDescent="0.2">
      <c r="A784" s="63"/>
      <c r="B784" s="63"/>
      <c r="C784" s="63"/>
      <c r="D784" s="63"/>
      <c r="E784" s="72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 spans="1:26" ht="15.75" customHeight="1" x14ac:dyDescent="0.2">
      <c r="A785" s="63"/>
      <c r="B785" s="63"/>
      <c r="C785" s="63"/>
      <c r="D785" s="63"/>
      <c r="E785" s="72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 spans="1:26" ht="15.75" customHeight="1" x14ac:dyDescent="0.2">
      <c r="A786" s="63"/>
      <c r="B786" s="63"/>
      <c r="C786" s="63"/>
      <c r="D786" s="63"/>
      <c r="E786" s="72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 spans="1:26" ht="15.75" customHeight="1" x14ac:dyDescent="0.2">
      <c r="A787" s="63"/>
      <c r="B787" s="63"/>
      <c r="C787" s="63"/>
      <c r="D787" s="63"/>
      <c r="E787" s="72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 spans="1:26" ht="15.75" customHeight="1" x14ac:dyDescent="0.2">
      <c r="A788" s="63"/>
      <c r="B788" s="63"/>
      <c r="C788" s="63"/>
      <c r="D788" s="63"/>
      <c r="E788" s="72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 spans="1:26" ht="15.75" customHeight="1" x14ac:dyDescent="0.2">
      <c r="A789" s="63"/>
      <c r="B789" s="63"/>
      <c r="C789" s="63"/>
      <c r="D789" s="63"/>
      <c r="E789" s="72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 spans="1:26" ht="15.75" customHeight="1" x14ac:dyDescent="0.2">
      <c r="A790" s="63"/>
      <c r="B790" s="63"/>
      <c r="C790" s="63"/>
      <c r="D790" s="63"/>
      <c r="E790" s="72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 spans="1:26" ht="15.75" customHeight="1" x14ac:dyDescent="0.2">
      <c r="A791" s="63"/>
      <c r="B791" s="63"/>
      <c r="C791" s="63"/>
      <c r="D791" s="63"/>
      <c r="E791" s="72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 spans="1:26" ht="15.75" customHeight="1" x14ac:dyDescent="0.2">
      <c r="A792" s="63"/>
      <c r="B792" s="63"/>
      <c r="C792" s="63"/>
      <c r="D792" s="63"/>
      <c r="E792" s="72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 spans="1:26" ht="15.75" customHeight="1" x14ac:dyDescent="0.2">
      <c r="A793" s="63"/>
      <c r="B793" s="63"/>
      <c r="C793" s="63"/>
      <c r="D793" s="63"/>
      <c r="E793" s="72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 spans="1:26" ht="15.75" customHeight="1" x14ac:dyDescent="0.2">
      <c r="A794" s="63"/>
      <c r="B794" s="63"/>
      <c r="C794" s="63"/>
      <c r="D794" s="63"/>
      <c r="E794" s="72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 spans="1:26" ht="15.75" customHeight="1" x14ac:dyDescent="0.2">
      <c r="A795" s="63"/>
      <c r="B795" s="63"/>
      <c r="C795" s="63"/>
      <c r="D795" s="63"/>
      <c r="E795" s="72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 spans="1:26" ht="15.75" customHeight="1" x14ac:dyDescent="0.2">
      <c r="A796" s="63"/>
      <c r="B796" s="63"/>
      <c r="C796" s="63"/>
      <c r="D796" s="63"/>
      <c r="E796" s="72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 spans="1:26" ht="15.75" customHeight="1" x14ac:dyDescent="0.2">
      <c r="A797" s="63"/>
      <c r="B797" s="63"/>
      <c r="C797" s="63"/>
      <c r="D797" s="63"/>
      <c r="E797" s="72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 spans="1:26" ht="15.75" customHeight="1" x14ac:dyDescent="0.2">
      <c r="A798" s="63"/>
      <c r="B798" s="63"/>
      <c r="C798" s="63"/>
      <c r="D798" s="63"/>
      <c r="E798" s="72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 spans="1:26" ht="15.75" customHeight="1" x14ac:dyDescent="0.2">
      <c r="A799" s="63"/>
      <c r="B799" s="63"/>
      <c r="C799" s="63"/>
      <c r="D799" s="63"/>
      <c r="E799" s="72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 spans="1:26" ht="15.75" customHeight="1" x14ac:dyDescent="0.2">
      <c r="A800" s="63"/>
      <c r="B800" s="63"/>
      <c r="C800" s="63"/>
      <c r="D800" s="63"/>
      <c r="E800" s="72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 spans="1:26" ht="15.75" customHeight="1" x14ac:dyDescent="0.2">
      <c r="A801" s="63"/>
      <c r="B801" s="63"/>
      <c r="C801" s="63"/>
      <c r="D801" s="63"/>
      <c r="E801" s="72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 spans="1:26" ht="15.75" customHeight="1" x14ac:dyDescent="0.2">
      <c r="A802" s="63"/>
      <c r="B802" s="63"/>
      <c r="C802" s="63"/>
      <c r="D802" s="63"/>
      <c r="E802" s="72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 spans="1:26" ht="15.75" customHeight="1" x14ac:dyDescent="0.2">
      <c r="A803" s="63"/>
      <c r="B803" s="63"/>
      <c r="C803" s="63"/>
      <c r="D803" s="63"/>
      <c r="E803" s="72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 spans="1:26" ht="15.75" customHeight="1" x14ac:dyDescent="0.2">
      <c r="A804" s="63"/>
      <c r="B804" s="63"/>
      <c r="C804" s="63"/>
      <c r="D804" s="63"/>
      <c r="E804" s="72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 spans="1:26" ht="15.75" customHeight="1" x14ac:dyDescent="0.2">
      <c r="A805" s="63"/>
      <c r="B805" s="63"/>
      <c r="C805" s="63"/>
      <c r="D805" s="63"/>
      <c r="E805" s="72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 spans="1:26" ht="15.75" customHeight="1" x14ac:dyDescent="0.2">
      <c r="A806" s="63"/>
      <c r="B806" s="63"/>
      <c r="C806" s="63"/>
      <c r="D806" s="63"/>
      <c r="E806" s="72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 spans="1:26" ht="15.75" customHeight="1" x14ac:dyDescent="0.2">
      <c r="A807" s="63"/>
      <c r="B807" s="63"/>
      <c r="C807" s="63"/>
      <c r="D807" s="63"/>
      <c r="E807" s="72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 spans="1:26" ht="15.75" customHeight="1" x14ac:dyDescent="0.2">
      <c r="A808" s="63"/>
      <c r="B808" s="63"/>
      <c r="C808" s="63"/>
      <c r="D808" s="63"/>
      <c r="E808" s="72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 spans="1:26" ht="15.75" customHeight="1" x14ac:dyDescent="0.2">
      <c r="A809" s="63"/>
      <c r="B809" s="63"/>
      <c r="C809" s="63"/>
      <c r="D809" s="63"/>
      <c r="E809" s="72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 spans="1:26" ht="15.75" customHeight="1" x14ac:dyDescent="0.2">
      <c r="A810" s="63"/>
      <c r="B810" s="63"/>
      <c r="C810" s="63"/>
      <c r="D810" s="63"/>
      <c r="E810" s="72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 spans="1:26" ht="15.75" customHeight="1" x14ac:dyDescent="0.2">
      <c r="A811" s="63"/>
      <c r="B811" s="63"/>
      <c r="C811" s="63"/>
      <c r="D811" s="63"/>
      <c r="E811" s="72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 spans="1:26" ht="15.75" customHeight="1" x14ac:dyDescent="0.2">
      <c r="A812" s="63"/>
      <c r="B812" s="63"/>
      <c r="C812" s="63"/>
      <c r="D812" s="63"/>
      <c r="E812" s="72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 spans="1:26" ht="15.75" customHeight="1" x14ac:dyDescent="0.2">
      <c r="A813" s="63"/>
      <c r="B813" s="63"/>
      <c r="C813" s="63"/>
      <c r="D813" s="63"/>
      <c r="E813" s="72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 spans="1:26" ht="15.75" customHeight="1" x14ac:dyDescent="0.2">
      <c r="A814" s="63"/>
      <c r="B814" s="63"/>
      <c r="C814" s="63"/>
      <c r="D814" s="63"/>
      <c r="E814" s="72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 spans="1:26" ht="15.75" customHeight="1" x14ac:dyDescent="0.2">
      <c r="A815" s="63"/>
      <c r="B815" s="63"/>
      <c r="C815" s="63"/>
      <c r="D815" s="63"/>
      <c r="E815" s="72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 spans="1:26" ht="15.75" customHeight="1" x14ac:dyDescent="0.2">
      <c r="A816" s="63"/>
      <c r="B816" s="63"/>
      <c r="C816" s="63"/>
      <c r="D816" s="63"/>
      <c r="E816" s="72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 spans="1:26" ht="15.75" customHeight="1" x14ac:dyDescent="0.2">
      <c r="A817" s="63"/>
      <c r="B817" s="63"/>
      <c r="C817" s="63"/>
      <c r="D817" s="63"/>
      <c r="E817" s="72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 spans="1:26" ht="15.75" customHeight="1" x14ac:dyDescent="0.2">
      <c r="A818" s="63"/>
      <c r="B818" s="63"/>
      <c r="C818" s="63"/>
      <c r="D818" s="63"/>
      <c r="E818" s="72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 spans="1:26" ht="15.75" customHeight="1" x14ac:dyDescent="0.2">
      <c r="A819" s="63"/>
      <c r="B819" s="63"/>
      <c r="C819" s="63"/>
      <c r="D819" s="63"/>
      <c r="E819" s="72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 spans="1:26" ht="15.75" customHeight="1" x14ac:dyDescent="0.2">
      <c r="A820" s="63"/>
      <c r="B820" s="63"/>
      <c r="C820" s="63"/>
      <c r="D820" s="63"/>
      <c r="E820" s="72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 spans="1:26" ht="15.75" customHeight="1" x14ac:dyDescent="0.2">
      <c r="A821" s="63"/>
      <c r="B821" s="63"/>
      <c r="C821" s="63"/>
      <c r="D821" s="63"/>
      <c r="E821" s="72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 spans="1:26" ht="15.75" customHeight="1" x14ac:dyDescent="0.2">
      <c r="A822" s="63"/>
      <c r="B822" s="63"/>
      <c r="C822" s="63"/>
      <c r="D822" s="63"/>
      <c r="E822" s="72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 spans="1:26" ht="15.75" customHeight="1" x14ac:dyDescent="0.2">
      <c r="A823" s="63"/>
      <c r="B823" s="63"/>
      <c r="C823" s="63"/>
      <c r="D823" s="63"/>
      <c r="E823" s="72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 spans="1:26" ht="15.75" customHeight="1" x14ac:dyDescent="0.2">
      <c r="A824" s="63"/>
      <c r="B824" s="63"/>
      <c r="C824" s="63"/>
      <c r="D824" s="63"/>
      <c r="E824" s="72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 spans="1:26" ht="15.75" customHeight="1" x14ac:dyDescent="0.2">
      <c r="A825" s="63"/>
      <c r="B825" s="63"/>
      <c r="C825" s="63"/>
      <c r="D825" s="63"/>
      <c r="E825" s="72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 spans="1:26" ht="15.75" customHeight="1" x14ac:dyDescent="0.2">
      <c r="A826" s="63"/>
      <c r="B826" s="63"/>
      <c r="C826" s="63"/>
      <c r="D826" s="63"/>
      <c r="E826" s="72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 spans="1:26" ht="15.75" customHeight="1" x14ac:dyDescent="0.2">
      <c r="A827" s="63"/>
      <c r="B827" s="63"/>
      <c r="C827" s="63"/>
      <c r="D827" s="63"/>
      <c r="E827" s="72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 spans="1:26" ht="15.75" customHeight="1" x14ac:dyDescent="0.2">
      <c r="A828" s="63"/>
      <c r="B828" s="63"/>
      <c r="C828" s="63"/>
      <c r="D828" s="63"/>
      <c r="E828" s="72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 spans="1:26" ht="15.75" customHeight="1" x14ac:dyDescent="0.2">
      <c r="A829" s="63"/>
      <c r="B829" s="63"/>
      <c r="C829" s="63"/>
      <c r="D829" s="63"/>
      <c r="E829" s="72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 spans="1:26" ht="15.75" customHeight="1" x14ac:dyDescent="0.2">
      <c r="A830" s="63"/>
      <c r="B830" s="63"/>
      <c r="C830" s="63"/>
      <c r="D830" s="63"/>
      <c r="E830" s="72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 spans="1:26" ht="15.75" customHeight="1" x14ac:dyDescent="0.2">
      <c r="A831" s="63"/>
      <c r="B831" s="63"/>
      <c r="C831" s="63"/>
      <c r="D831" s="63"/>
      <c r="E831" s="72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 spans="1:26" ht="15.75" customHeight="1" x14ac:dyDescent="0.2">
      <c r="A832" s="63"/>
      <c r="B832" s="63"/>
      <c r="C832" s="63"/>
      <c r="D832" s="63"/>
      <c r="E832" s="72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 spans="1:26" ht="15.75" customHeight="1" x14ac:dyDescent="0.2">
      <c r="A833" s="63"/>
      <c r="B833" s="63"/>
      <c r="C833" s="63"/>
      <c r="D833" s="63"/>
      <c r="E833" s="72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 spans="1:26" ht="15.75" customHeight="1" x14ac:dyDescent="0.2">
      <c r="A834" s="63"/>
      <c r="B834" s="63"/>
      <c r="C834" s="63"/>
      <c r="D834" s="63"/>
      <c r="E834" s="72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 spans="1:26" ht="15.75" customHeight="1" x14ac:dyDescent="0.2">
      <c r="A835" s="63"/>
      <c r="B835" s="63"/>
      <c r="C835" s="63"/>
      <c r="D835" s="63"/>
      <c r="E835" s="72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 spans="1:26" ht="15.75" customHeight="1" x14ac:dyDescent="0.2">
      <c r="A836" s="63"/>
      <c r="B836" s="63"/>
      <c r="C836" s="63"/>
      <c r="D836" s="63"/>
      <c r="E836" s="72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 spans="1:26" ht="15.75" customHeight="1" x14ac:dyDescent="0.2">
      <c r="A837" s="63"/>
      <c r="B837" s="63"/>
      <c r="C837" s="63"/>
      <c r="D837" s="63"/>
      <c r="E837" s="72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 spans="1:26" ht="15.75" customHeight="1" x14ac:dyDescent="0.2">
      <c r="A838" s="63"/>
      <c r="B838" s="63"/>
      <c r="C838" s="63"/>
      <c r="D838" s="63"/>
      <c r="E838" s="72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 spans="1:26" ht="15.75" customHeight="1" x14ac:dyDescent="0.2">
      <c r="A839" s="63"/>
      <c r="B839" s="63"/>
      <c r="C839" s="63"/>
      <c r="D839" s="63"/>
      <c r="E839" s="72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 spans="1:26" ht="15.75" customHeight="1" x14ac:dyDescent="0.2">
      <c r="A840" s="63"/>
      <c r="B840" s="63"/>
      <c r="C840" s="63"/>
      <c r="D840" s="63"/>
      <c r="E840" s="72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 spans="1:26" ht="15.75" customHeight="1" x14ac:dyDescent="0.2">
      <c r="A841" s="63"/>
      <c r="B841" s="63"/>
      <c r="C841" s="63"/>
      <c r="D841" s="63"/>
      <c r="E841" s="72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 spans="1:26" ht="15.75" customHeight="1" x14ac:dyDescent="0.2">
      <c r="A842" s="63"/>
      <c r="B842" s="63"/>
      <c r="C842" s="63"/>
      <c r="D842" s="63"/>
      <c r="E842" s="72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 spans="1:26" ht="15.75" customHeight="1" x14ac:dyDescent="0.2">
      <c r="A843" s="63"/>
      <c r="B843" s="63"/>
      <c r="C843" s="63"/>
      <c r="D843" s="63"/>
      <c r="E843" s="72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 spans="1:26" ht="15.75" customHeight="1" x14ac:dyDescent="0.2">
      <c r="A844" s="63"/>
      <c r="B844" s="63"/>
      <c r="C844" s="63"/>
      <c r="D844" s="63"/>
      <c r="E844" s="72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 spans="1:26" ht="15.75" customHeight="1" x14ac:dyDescent="0.2">
      <c r="A845" s="63"/>
      <c r="B845" s="63"/>
      <c r="C845" s="63"/>
      <c r="D845" s="63"/>
      <c r="E845" s="72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 spans="1:26" ht="15.75" customHeight="1" x14ac:dyDescent="0.2">
      <c r="A846" s="63"/>
      <c r="B846" s="63"/>
      <c r="C846" s="63"/>
      <c r="D846" s="63"/>
      <c r="E846" s="72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 spans="1:26" ht="15.75" customHeight="1" x14ac:dyDescent="0.2">
      <c r="A847" s="63"/>
      <c r="B847" s="63"/>
      <c r="C847" s="63"/>
      <c r="D847" s="63"/>
      <c r="E847" s="72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 spans="1:26" ht="15.75" customHeight="1" x14ac:dyDescent="0.2">
      <c r="A848" s="63"/>
      <c r="B848" s="63"/>
      <c r="C848" s="63"/>
      <c r="D848" s="63"/>
      <c r="E848" s="72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 spans="1:26" ht="15.75" customHeight="1" x14ac:dyDescent="0.2">
      <c r="A849" s="63"/>
      <c r="B849" s="63"/>
      <c r="C849" s="63"/>
      <c r="D849" s="63"/>
      <c r="E849" s="72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 spans="1:26" ht="15.75" customHeight="1" x14ac:dyDescent="0.2">
      <c r="A850" s="63"/>
      <c r="B850" s="63"/>
      <c r="C850" s="63"/>
      <c r="D850" s="63"/>
      <c r="E850" s="72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 spans="1:26" ht="15.75" customHeight="1" x14ac:dyDescent="0.2">
      <c r="A851" s="63"/>
      <c r="B851" s="63"/>
      <c r="C851" s="63"/>
      <c r="D851" s="63"/>
      <c r="E851" s="72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 spans="1:26" ht="15.75" customHeight="1" x14ac:dyDescent="0.2">
      <c r="A852" s="63"/>
      <c r="B852" s="63"/>
      <c r="C852" s="63"/>
      <c r="D852" s="63"/>
      <c r="E852" s="72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 spans="1:26" ht="15.75" customHeight="1" x14ac:dyDescent="0.2">
      <c r="A853" s="63"/>
      <c r="B853" s="63"/>
      <c r="C853" s="63"/>
      <c r="D853" s="63"/>
      <c r="E853" s="72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 spans="1:26" ht="15.75" customHeight="1" x14ac:dyDescent="0.2">
      <c r="A854" s="63"/>
      <c r="B854" s="63"/>
      <c r="C854" s="63"/>
      <c r="D854" s="63"/>
      <c r="E854" s="72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 spans="1:26" ht="15.75" customHeight="1" x14ac:dyDescent="0.2">
      <c r="A855" s="63"/>
      <c r="B855" s="63"/>
      <c r="C855" s="63"/>
      <c r="D855" s="63"/>
      <c r="E855" s="72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 spans="1:26" ht="15.75" customHeight="1" x14ac:dyDescent="0.2">
      <c r="A856" s="63"/>
      <c r="B856" s="63"/>
      <c r="C856" s="63"/>
      <c r="D856" s="63"/>
      <c r="E856" s="72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 spans="1:26" ht="15.75" customHeight="1" x14ac:dyDescent="0.2">
      <c r="A857" s="63"/>
      <c r="B857" s="63"/>
      <c r="C857" s="63"/>
      <c r="D857" s="63"/>
      <c r="E857" s="72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 spans="1:26" ht="15.75" customHeight="1" x14ac:dyDescent="0.2">
      <c r="A858" s="63"/>
      <c r="B858" s="63"/>
      <c r="C858" s="63"/>
      <c r="D858" s="63"/>
      <c r="E858" s="72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</row>
    <row r="859" spans="1:26" ht="15.75" customHeight="1" x14ac:dyDescent="0.2">
      <c r="A859" s="63"/>
      <c r="B859" s="63"/>
      <c r="C859" s="63"/>
      <c r="D859" s="63"/>
      <c r="E859" s="72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</row>
    <row r="860" spans="1:26" ht="15.75" customHeight="1" x14ac:dyDescent="0.2">
      <c r="A860" s="63"/>
      <c r="B860" s="63"/>
      <c r="C860" s="63"/>
      <c r="D860" s="63"/>
      <c r="E860" s="72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</row>
    <row r="861" spans="1:26" ht="15.75" customHeight="1" x14ac:dyDescent="0.2">
      <c r="A861" s="63"/>
      <c r="B861" s="63"/>
      <c r="C861" s="63"/>
      <c r="D861" s="63"/>
      <c r="E861" s="72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</row>
    <row r="862" spans="1:26" ht="15.75" customHeight="1" x14ac:dyDescent="0.2">
      <c r="A862" s="63"/>
      <c r="B862" s="63"/>
      <c r="C862" s="63"/>
      <c r="D862" s="63"/>
      <c r="E862" s="72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</row>
    <row r="863" spans="1:26" ht="15.75" customHeight="1" x14ac:dyDescent="0.2">
      <c r="A863" s="63"/>
      <c r="B863" s="63"/>
      <c r="C863" s="63"/>
      <c r="D863" s="63"/>
      <c r="E863" s="72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</row>
    <row r="864" spans="1:26" ht="15.75" customHeight="1" x14ac:dyDescent="0.2">
      <c r="A864" s="63"/>
      <c r="B864" s="63"/>
      <c r="C864" s="63"/>
      <c r="D864" s="63"/>
      <c r="E864" s="72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</row>
    <row r="865" spans="1:26" ht="15.75" customHeight="1" x14ac:dyDescent="0.2">
      <c r="A865" s="63"/>
      <c r="B865" s="63"/>
      <c r="C865" s="63"/>
      <c r="D865" s="63"/>
      <c r="E865" s="72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</row>
    <row r="866" spans="1:26" ht="15.75" customHeight="1" x14ac:dyDescent="0.2">
      <c r="A866" s="63"/>
      <c r="B866" s="63"/>
      <c r="C866" s="63"/>
      <c r="D866" s="63"/>
      <c r="E866" s="72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</row>
    <row r="867" spans="1:26" ht="15.75" customHeight="1" x14ac:dyDescent="0.2">
      <c r="A867" s="63"/>
      <c r="B867" s="63"/>
      <c r="C867" s="63"/>
      <c r="D867" s="63"/>
      <c r="E867" s="72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</row>
    <row r="868" spans="1:26" ht="15.75" customHeight="1" x14ac:dyDescent="0.2">
      <c r="A868" s="63"/>
      <c r="B868" s="63"/>
      <c r="C868" s="63"/>
      <c r="D868" s="63"/>
      <c r="E868" s="72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</row>
    <row r="869" spans="1:26" ht="15.75" customHeight="1" x14ac:dyDescent="0.2">
      <c r="A869" s="63"/>
      <c r="B869" s="63"/>
      <c r="C869" s="63"/>
      <c r="D869" s="63"/>
      <c r="E869" s="72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</row>
    <row r="870" spans="1:26" ht="15.75" customHeight="1" x14ac:dyDescent="0.2">
      <c r="A870" s="63"/>
      <c r="B870" s="63"/>
      <c r="C870" s="63"/>
      <c r="D870" s="63"/>
      <c r="E870" s="72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</row>
    <row r="871" spans="1:26" ht="15.75" customHeight="1" x14ac:dyDescent="0.2">
      <c r="A871" s="63"/>
      <c r="B871" s="63"/>
      <c r="C871" s="63"/>
      <c r="D871" s="63"/>
      <c r="E871" s="72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</row>
    <row r="872" spans="1:26" ht="15.75" customHeight="1" x14ac:dyDescent="0.2">
      <c r="A872" s="63"/>
      <c r="B872" s="63"/>
      <c r="C872" s="63"/>
      <c r="D872" s="63"/>
      <c r="E872" s="72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</row>
    <row r="873" spans="1:26" ht="15.75" customHeight="1" x14ac:dyDescent="0.2">
      <c r="A873" s="63"/>
      <c r="B873" s="63"/>
      <c r="C873" s="63"/>
      <c r="D873" s="63"/>
      <c r="E873" s="72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</row>
    <row r="874" spans="1:26" ht="15.75" customHeight="1" x14ac:dyDescent="0.2">
      <c r="A874" s="63"/>
      <c r="B874" s="63"/>
      <c r="C874" s="63"/>
      <c r="D874" s="63"/>
      <c r="E874" s="72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</row>
    <row r="875" spans="1:26" ht="15.75" customHeight="1" x14ac:dyDescent="0.2">
      <c r="A875" s="63"/>
      <c r="B875" s="63"/>
      <c r="C875" s="63"/>
      <c r="D875" s="63"/>
      <c r="E875" s="72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</row>
    <row r="876" spans="1:26" ht="15.75" customHeight="1" x14ac:dyDescent="0.2">
      <c r="A876" s="63"/>
      <c r="B876" s="63"/>
      <c r="C876" s="63"/>
      <c r="D876" s="63"/>
      <c r="E876" s="72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</row>
    <row r="877" spans="1:26" ht="15.75" customHeight="1" x14ac:dyDescent="0.2">
      <c r="A877" s="63"/>
      <c r="B877" s="63"/>
      <c r="C877" s="63"/>
      <c r="D877" s="63"/>
      <c r="E877" s="72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</row>
    <row r="878" spans="1:26" ht="15.75" customHeight="1" x14ac:dyDescent="0.2">
      <c r="A878" s="63"/>
      <c r="B878" s="63"/>
      <c r="C878" s="63"/>
      <c r="D878" s="63"/>
      <c r="E878" s="72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</row>
    <row r="879" spans="1:26" ht="15.75" customHeight="1" x14ac:dyDescent="0.2">
      <c r="A879" s="63"/>
      <c r="B879" s="63"/>
      <c r="C879" s="63"/>
      <c r="D879" s="63"/>
      <c r="E879" s="72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</row>
    <row r="880" spans="1:26" ht="15.75" customHeight="1" x14ac:dyDescent="0.2">
      <c r="A880" s="63"/>
      <c r="B880" s="63"/>
      <c r="C880" s="63"/>
      <c r="D880" s="63"/>
      <c r="E880" s="72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</row>
    <row r="881" spans="1:26" ht="15.75" customHeight="1" x14ac:dyDescent="0.2">
      <c r="A881" s="63"/>
      <c r="B881" s="63"/>
      <c r="C881" s="63"/>
      <c r="D881" s="63"/>
      <c r="E881" s="72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</row>
    <row r="882" spans="1:26" ht="15.75" customHeight="1" x14ac:dyDescent="0.2">
      <c r="A882" s="63"/>
      <c r="B882" s="63"/>
      <c r="C882" s="63"/>
      <c r="D882" s="63"/>
      <c r="E882" s="72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</row>
    <row r="883" spans="1:26" ht="15.75" customHeight="1" x14ac:dyDescent="0.2">
      <c r="A883" s="63"/>
      <c r="B883" s="63"/>
      <c r="C883" s="63"/>
      <c r="D883" s="63"/>
      <c r="E883" s="72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</row>
    <row r="884" spans="1:26" ht="15.75" customHeight="1" x14ac:dyDescent="0.2">
      <c r="A884" s="63"/>
      <c r="B884" s="63"/>
      <c r="C884" s="63"/>
      <c r="D884" s="63"/>
      <c r="E884" s="72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</row>
    <row r="885" spans="1:26" ht="15.75" customHeight="1" x14ac:dyDescent="0.2">
      <c r="A885" s="63"/>
      <c r="B885" s="63"/>
      <c r="C885" s="63"/>
      <c r="D885" s="63"/>
      <c r="E885" s="72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</row>
    <row r="886" spans="1:26" ht="15.75" customHeight="1" x14ac:dyDescent="0.2">
      <c r="A886" s="63"/>
      <c r="B886" s="63"/>
      <c r="C886" s="63"/>
      <c r="D886" s="63"/>
      <c r="E886" s="72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</row>
    <row r="887" spans="1:26" ht="15.75" customHeight="1" x14ac:dyDescent="0.2">
      <c r="A887" s="63"/>
      <c r="B887" s="63"/>
      <c r="C887" s="63"/>
      <c r="D887" s="63"/>
      <c r="E887" s="72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</row>
    <row r="888" spans="1:26" ht="15.75" customHeight="1" x14ac:dyDescent="0.2">
      <c r="A888" s="63"/>
      <c r="B888" s="63"/>
      <c r="C888" s="63"/>
      <c r="D888" s="63"/>
      <c r="E888" s="72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</row>
    <row r="889" spans="1:26" ht="15.75" customHeight="1" x14ac:dyDescent="0.2">
      <c r="A889" s="63"/>
      <c r="B889" s="63"/>
      <c r="C889" s="63"/>
      <c r="D889" s="63"/>
      <c r="E889" s="72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</row>
    <row r="890" spans="1:26" ht="15.75" customHeight="1" x14ac:dyDescent="0.2">
      <c r="A890" s="63"/>
      <c r="B890" s="63"/>
      <c r="C890" s="63"/>
      <c r="D890" s="63"/>
      <c r="E890" s="72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</row>
    <row r="891" spans="1:26" ht="15.75" customHeight="1" x14ac:dyDescent="0.2">
      <c r="A891" s="63"/>
      <c r="B891" s="63"/>
      <c r="C891" s="63"/>
      <c r="D891" s="63"/>
      <c r="E891" s="72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</row>
    <row r="892" spans="1:26" ht="15.75" customHeight="1" x14ac:dyDescent="0.2">
      <c r="A892" s="63"/>
      <c r="B892" s="63"/>
      <c r="C892" s="63"/>
      <c r="D892" s="63"/>
      <c r="E892" s="72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</row>
    <row r="893" spans="1:26" ht="15.75" customHeight="1" x14ac:dyDescent="0.2">
      <c r="A893" s="63"/>
      <c r="B893" s="63"/>
      <c r="C893" s="63"/>
      <c r="D893" s="63"/>
      <c r="E893" s="72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</row>
    <row r="894" spans="1:26" ht="15.75" customHeight="1" x14ac:dyDescent="0.2">
      <c r="A894" s="63"/>
      <c r="B894" s="63"/>
      <c r="C894" s="63"/>
      <c r="D894" s="63"/>
      <c r="E894" s="72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</row>
    <row r="895" spans="1:26" ht="15.75" customHeight="1" x14ac:dyDescent="0.2">
      <c r="A895" s="63"/>
      <c r="B895" s="63"/>
      <c r="C895" s="63"/>
      <c r="D895" s="63"/>
      <c r="E895" s="72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</row>
    <row r="896" spans="1:26" ht="15.75" customHeight="1" x14ac:dyDescent="0.2">
      <c r="A896" s="63"/>
      <c r="B896" s="63"/>
      <c r="C896" s="63"/>
      <c r="D896" s="63"/>
      <c r="E896" s="72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</row>
    <row r="897" spans="1:26" ht="15.75" customHeight="1" x14ac:dyDescent="0.2">
      <c r="A897" s="63"/>
      <c r="B897" s="63"/>
      <c r="C897" s="63"/>
      <c r="D897" s="63"/>
      <c r="E897" s="72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</row>
    <row r="898" spans="1:26" ht="15.75" customHeight="1" x14ac:dyDescent="0.2">
      <c r="A898" s="63"/>
      <c r="B898" s="63"/>
      <c r="C898" s="63"/>
      <c r="D898" s="63"/>
      <c r="E898" s="72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</row>
    <row r="899" spans="1:26" ht="15.75" customHeight="1" x14ac:dyDescent="0.2">
      <c r="A899" s="63"/>
      <c r="B899" s="63"/>
      <c r="C899" s="63"/>
      <c r="D899" s="63"/>
      <c r="E899" s="72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</row>
    <row r="900" spans="1:26" ht="15.75" customHeight="1" x14ac:dyDescent="0.2">
      <c r="A900" s="63"/>
      <c r="B900" s="63"/>
      <c r="C900" s="63"/>
      <c r="D900" s="63"/>
      <c r="E900" s="72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</row>
    <row r="901" spans="1:26" ht="15.75" customHeight="1" x14ac:dyDescent="0.2">
      <c r="A901" s="63"/>
      <c r="B901" s="63"/>
      <c r="C901" s="63"/>
      <c r="D901" s="63"/>
      <c r="E901" s="72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</row>
    <row r="902" spans="1:26" ht="15.75" customHeight="1" x14ac:dyDescent="0.2">
      <c r="A902" s="63"/>
      <c r="B902" s="63"/>
      <c r="C902" s="63"/>
      <c r="D902" s="63"/>
      <c r="E902" s="72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</row>
    <row r="903" spans="1:26" ht="15.75" customHeight="1" x14ac:dyDescent="0.2">
      <c r="A903" s="63"/>
      <c r="B903" s="63"/>
      <c r="C903" s="63"/>
      <c r="D903" s="63"/>
      <c r="E903" s="72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</row>
    <row r="904" spans="1:26" ht="15.75" customHeight="1" x14ac:dyDescent="0.2">
      <c r="A904" s="63"/>
      <c r="B904" s="63"/>
      <c r="C904" s="63"/>
      <c r="D904" s="63"/>
      <c r="E904" s="72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</row>
    <row r="905" spans="1:26" ht="15.75" customHeight="1" x14ac:dyDescent="0.2">
      <c r="A905" s="63"/>
      <c r="B905" s="63"/>
      <c r="C905" s="63"/>
      <c r="D905" s="63"/>
      <c r="E905" s="72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</row>
    <row r="906" spans="1:26" ht="15.75" customHeight="1" x14ac:dyDescent="0.2">
      <c r="A906" s="63"/>
      <c r="B906" s="63"/>
      <c r="C906" s="63"/>
      <c r="D906" s="63"/>
      <c r="E906" s="72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</row>
    <row r="907" spans="1:26" ht="15.75" customHeight="1" x14ac:dyDescent="0.2">
      <c r="A907" s="63"/>
      <c r="B907" s="63"/>
      <c r="C907" s="63"/>
      <c r="D907" s="63"/>
      <c r="E907" s="72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</row>
    <row r="908" spans="1:26" ht="15.75" customHeight="1" x14ac:dyDescent="0.2">
      <c r="A908" s="63"/>
      <c r="B908" s="63"/>
      <c r="C908" s="63"/>
      <c r="D908" s="63"/>
      <c r="E908" s="72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</row>
    <row r="909" spans="1:26" ht="15.75" customHeight="1" x14ac:dyDescent="0.2">
      <c r="A909" s="63"/>
      <c r="B909" s="63"/>
      <c r="C909" s="63"/>
      <c r="D909" s="63"/>
      <c r="E909" s="72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</row>
    <row r="910" spans="1:26" ht="15.75" customHeight="1" x14ac:dyDescent="0.2">
      <c r="A910" s="63"/>
      <c r="B910" s="63"/>
      <c r="C910" s="63"/>
      <c r="D910" s="63"/>
      <c r="E910" s="72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</row>
    <row r="911" spans="1:26" ht="15.75" customHeight="1" x14ac:dyDescent="0.2">
      <c r="A911" s="63"/>
      <c r="B911" s="63"/>
      <c r="C911" s="63"/>
      <c r="D911" s="63"/>
      <c r="E911" s="72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</row>
    <row r="912" spans="1:26" ht="15.75" customHeight="1" x14ac:dyDescent="0.2">
      <c r="A912" s="63"/>
      <c r="B912" s="63"/>
      <c r="C912" s="63"/>
      <c r="D912" s="63"/>
      <c r="E912" s="72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</row>
    <row r="913" spans="1:26" ht="15.75" customHeight="1" x14ac:dyDescent="0.2">
      <c r="A913" s="63"/>
      <c r="B913" s="63"/>
      <c r="C913" s="63"/>
      <c r="D913" s="63"/>
      <c r="E913" s="72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</row>
    <row r="914" spans="1:26" ht="15.75" customHeight="1" x14ac:dyDescent="0.2">
      <c r="A914" s="63"/>
      <c r="B914" s="63"/>
      <c r="C914" s="63"/>
      <c r="D914" s="63"/>
      <c r="E914" s="72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</row>
    <row r="915" spans="1:26" ht="15.75" customHeight="1" x14ac:dyDescent="0.2">
      <c r="A915" s="63"/>
      <c r="B915" s="63"/>
      <c r="C915" s="63"/>
      <c r="D915" s="63"/>
      <c r="E915" s="72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</row>
    <row r="916" spans="1:26" ht="15.75" customHeight="1" x14ac:dyDescent="0.2">
      <c r="A916" s="63"/>
      <c r="B916" s="63"/>
      <c r="C916" s="63"/>
      <c r="D916" s="63"/>
      <c r="E916" s="72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</row>
    <row r="917" spans="1:26" ht="15.75" customHeight="1" x14ac:dyDescent="0.2">
      <c r="A917" s="63"/>
      <c r="B917" s="63"/>
      <c r="C917" s="63"/>
      <c r="D917" s="63"/>
      <c r="E917" s="72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</row>
    <row r="918" spans="1:26" ht="15.75" customHeight="1" x14ac:dyDescent="0.2">
      <c r="A918" s="63"/>
      <c r="B918" s="63"/>
      <c r="C918" s="63"/>
      <c r="D918" s="63"/>
      <c r="E918" s="72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</row>
    <row r="919" spans="1:26" ht="15.75" customHeight="1" x14ac:dyDescent="0.2">
      <c r="A919" s="63"/>
      <c r="B919" s="63"/>
      <c r="C919" s="63"/>
      <c r="D919" s="63"/>
      <c r="E919" s="72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</row>
    <row r="920" spans="1:26" ht="15.75" customHeight="1" x14ac:dyDescent="0.2">
      <c r="A920" s="63"/>
      <c r="B920" s="63"/>
      <c r="C920" s="63"/>
      <c r="D920" s="63"/>
      <c r="E920" s="72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</row>
    <row r="921" spans="1:26" ht="15.75" customHeight="1" x14ac:dyDescent="0.2">
      <c r="A921" s="63"/>
      <c r="B921" s="63"/>
      <c r="C921" s="63"/>
      <c r="D921" s="63"/>
      <c r="E921" s="72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</row>
    <row r="922" spans="1:26" ht="15.75" customHeight="1" x14ac:dyDescent="0.2">
      <c r="A922" s="63"/>
      <c r="B922" s="63"/>
      <c r="C922" s="63"/>
      <c r="D922" s="63"/>
      <c r="E922" s="72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</row>
    <row r="923" spans="1:26" ht="15.75" customHeight="1" x14ac:dyDescent="0.2">
      <c r="A923" s="63"/>
      <c r="B923" s="63"/>
      <c r="C923" s="63"/>
      <c r="D923" s="63"/>
      <c r="E923" s="72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</row>
    <row r="924" spans="1:26" ht="15.75" customHeight="1" x14ac:dyDescent="0.2">
      <c r="A924" s="63"/>
      <c r="B924" s="63"/>
      <c r="C924" s="63"/>
      <c r="D924" s="63"/>
      <c r="E924" s="72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</row>
    <row r="925" spans="1:26" ht="15.75" customHeight="1" x14ac:dyDescent="0.2">
      <c r="A925" s="63"/>
      <c r="B925" s="63"/>
      <c r="C925" s="63"/>
      <c r="D925" s="63"/>
      <c r="E925" s="72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</row>
    <row r="926" spans="1:26" ht="15.75" customHeight="1" x14ac:dyDescent="0.2">
      <c r="A926" s="63"/>
      <c r="B926" s="63"/>
      <c r="C926" s="63"/>
      <c r="D926" s="63"/>
      <c r="E926" s="72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</row>
    <row r="927" spans="1:26" ht="15.75" customHeight="1" x14ac:dyDescent="0.2">
      <c r="A927" s="63"/>
      <c r="B927" s="63"/>
      <c r="C927" s="63"/>
      <c r="D927" s="63"/>
      <c r="E927" s="72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</row>
    <row r="928" spans="1:26" ht="15.75" customHeight="1" x14ac:dyDescent="0.2">
      <c r="A928" s="63"/>
      <c r="B928" s="63"/>
      <c r="C928" s="63"/>
      <c r="D928" s="63"/>
      <c r="E928" s="72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</row>
    <row r="929" spans="1:26" ht="15.75" customHeight="1" x14ac:dyDescent="0.2">
      <c r="A929" s="63"/>
      <c r="B929" s="63"/>
      <c r="C929" s="63"/>
      <c r="D929" s="63"/>
      <c r="E929" s="72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</row>
    <row r="930" spans="1:26" ht="15.75" customHeight="1" x14ac:dyDescent="0.2">
      <c r="A930" s="63"/>
      <c r="B930" s="63"/>
      <c r="C930" s="63"/>
      <c r="D930" s="63"/>
      <c r="E930" s="72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</row>
    <row r="931" spans="1:26" ht="15.75" customHeight="1" x14ac:dyDescent="0.2">
      <c r="A931" s="63"/>
      <c r="B931" s="63"/>
      <c r="C931" s="63"/>
      <c r="D931" s="63"/>
      <c r="E931" s="72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</row>
    <row r="932" spans="1:26" ht="15.75" customHeight="1" x14ac:dyDescent="0.2">
      <c r="A932" s="63"/>
      <c r="B932" s="63"/>
      <c r="C932" s="63"/>
      <c r="D932" s="63"/>
      <c r="E932" s="72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</row>
    <row r="933" spans="1:26" ht="15.75" customHeight="1" x14ac:dyDescent="0.2">
      <c r="A933" s="63"/>
      <c r="B933" s="63"/>
      <c r="C933" s="63"/>
      <c r="D933" s="63"/>
      <c r="E933" s="72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</row>
    <row r="934" spans="1:26" ht="15.75" customHeight="1" x14ac:dyDescent="0.2">
      <c r="A934" s="63"/>
      <c r="B934" s="63"/>
      <c r="C934" s="63"/>
      <c r="D934" s="63"/>
      <c r="E934" s="72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</row>
    <row r="935" spans="1:26" ht="15.75" customHeight="1" x14ac:dyDescent="0.2">
      <c r="A935" s="63"/>
      <c r="B935" s="63"/>
      <c r="C935" s="63"/>
      <c r="D935" s="63"/>
      <c r="E935" s="72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</row>
    <row r="936" spans="1:26" ht="15.75" customHeight="1" x14ac:dyDescent="0.2">
      <c r="A936" s="63"/>
      <c r="B936" s="63"/>
      <c r="C936" s="63"/>
      <c r="D936" s="63"/>
      <c r="E936" s="72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</row>
    <row r="937" spans="1:26" ht="15.75" customHeight="1" x14ac:dyDescent="0.2">
      <c r="A937" s="63"/>
      <c r="B937" s="63"/>
      <c r="C937" s="63"/>
      <c r="D937" s="63"/>
      <c r="E937" s="72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</row>
    <row r="938" spans="1:26" ht="15.75" customHeight="1" x14ac:dyDescent="0.2">
      <c r="A938" s="63"/>
      <c r="B938" s="63"/>
      <c r="C938" s="63"/>
      <c r="D938" s="63"/>
      <c r="E938" s="72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</row>
    <row r="939" spans="1:26" ht="15.75" customHeight="1" x14ac:dyDescent="0.2">
      <c r="A939" s="63"/>
      <c r="B939" s="63"/>
      <c r="C939" s="63"/>
      <c r="D939" s="63"/>
      <c r="E939" s="72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</row>
    <row r="940" spans="1:26" ht="15.75" customHeight="1" x14ac:dyDescent="0.2">
      <c r="A940" s="63"/>
      <c r="B940" s="63"/>
      <c r="C940" s="63"/>
      <c r="D940" s="63"/>
      <c r="E940" s="72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</row>
    <row r="941" spans="1:26" ht="15.75" customHeight="1" x14ac:dyDescent="0.2">
      <c r="A941" s="63"/>
      <c r="B941" s="63"/>
      <c r="C941" s="63"/>
      <c r="D941" s="63"/>
      <c r="E941" s="72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</row>
    <row r="942" spans="1:26" ht="15.75" customHeight="1" x14ac:dyDescent="0.2">
      <c r="A942" s="63"/>
      <c r="B942" s="63"/>
      <c r="C942" s="63"/>
      <c r="D942" s="63"/>
      <c r="E942" s="72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</row>
    <row r="943" spans="1:26" ht="15.75" customHeight="1" x14ac:dyDescent="0.2">
      <c r="A943" s="63"/>
      <c r="B943" s="63"/>
      <c r="C943" s="63"/>
      <c r="D943" s="63"/>
      <c r="E943" s="72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</row>
    <row r="944" spans="1:26" ht="15.75" customHeight="1" x14ac:dyDescent="0.2">
      <c r="A944" s="63"/>
      <c r="B944" s="63"/>
      <c r="C944" s="63"/>
      <c r="D944" s="63"/>
      <c r="E944" s="72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</row>
    <row r="945" spans="1:26" ht="15.75" customHeight="1" x14ac:dyDescent="0.2">
      <c r="A945" s="63"/>
      <c r="B945" s="63"/>
      <c r="C945" s="63"/>
      <c r="D945" s="63"/>
      <c r="E945" s="72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</row>
    <row r="946" spans="1:26" ht="15.75" customHeight="1" x14ac:dyDescent="0.2">
      <c r="A946" s="63"/>
      <c r="B946" s="63"/>
      <c r="C946" s="63"/>
      <c r="D946" s="63"/>
      <c r="E946" s="72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</row>
    <row r="947" spans="1:26" ht="15.75" customHeight="1" x14ac:dyDescent="0.2">
      <c r="A947" s="63"/>
      <c r="B947" s="63"/>
      <c r="C947" s="63"/>
      <c r="D947" s="63"/>
      <c r="E947" s="72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</row>
    <row r="948" spans="1:26" ht="15.75" customHeight="1" x14ac:dyDescent="0.2">
      <c r="A948" s="63"/>
      <c r="B948" s="63"/>
      <c r="C948" s="63"/>
      <c r="D948" s="63"/>
      <c r="E948" s="72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</row>
    <row r="949" spans="1:26" ht="15.75" customHeight="1" x14ac:dyDescent="0.2">
      <c r="A949" s="63"/>
      <c r="B949" s="63"/>
      <c r="C949" s="63"/>
      <c r="D949" s="63"/>
      <c r="E949" s="72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</row>
    <row r="950" spans="1:26" ht="15.75" customHeight="1" x14ac:dyDescent="0.2">
      <c r="A950" s="63"/>
      <c r="B950" s="63"/>
      <c r="C950" s="63"/>
      <c r="D950" s="63"/>
      <c r="E950" s="72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</row>
    <row r="951" spans="1:26" ht="15.75" customHeight="1" x14ac:dyDescent="0.2">
      <c r="A951" s="63"/>
      <c r="B951" s="63"/>
      <c r="C951" s="63"/>
      <c r="D951" s="63"/>
      <c r="E951" s="72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</row>
    <row r="952" spans="1:26" ht="15.75" customHeight="1" x14ac:dyDescent="0.2">
      <c r="A952" s="63"/>
      <c r="B952" s="63"/>
      <c r="C952" s="63"/>
      <c r="D952" s="63"/>
      <c r="E952" s="72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</row>
    <row r="953" spans="1:26" ht="15.75" customHeight="1" x14ac:dyDescent="0.2">
      <c r="A953" s="63"/>
      <c r="B953" s="63"/>
      <c r="C953" s="63"/>
      <c r="D953" s="63"/>
      <c r="E953" s="72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</row>
    <row r="954" spans="1:26" ht="15.75" customHeight="1" x14ac:dyDescent="0.2">
      <c r="A954" s="63"/>
      <c r="B954" s="63"/>
      <c r="C954" s="63"/>
      <c r="D954" s="63"/>
      <c r="E954" s="72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</row>
    <row r="955" spans="1:26" ht="15.75" customHeight="1" x14ac:dyDescent="0.2">
      <c r="A955" s="63"/>
      <c r="B955" s="63"/>
      <c r="C955" s="63"/>
      <c r="D955" s="63"/>
      <c r="E955" s="72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</row>
    <row r="956" spans="1:26" ht="15.75" customHeight="1" x14ac:dyDescent="0.2">
      <c r="A956" s="63"/>
      <c r="B956" s="63"/>
      <c r="C956" s="63"/>
      <c r="D956" s="63"/>
      <c r="E956" s="72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</row>
    <row r="957" spans="1:26" ht="15.75" customHeight="1" x14ac:dyDescent="0.2">
      <c r="A957" s="63"/>
      <c r="B957" s="63"/>
      <c r="C957" s="63"/>
      <c r="D957" s="63"/>
      <c r="E957" s="72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</row>
    <row r="958" spans="1:26" ht="15.75" customHeight="1" x14ac:dyDescent="0.2">
      <c r="A958" s="63"/>
      <c r="B958" s="63"/>
      <c r="C958" s="63"/>
      <c r="D958" s="63"/>
      <c r="E958" s="72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</row>
    <row r="959" spans="1:26" ht="15.75" customHeight="1" x14ac:dyDescent="0.2">
      <c r="A959" s="63"/>
      <c r="B959" s="63"/>
      <c r="C959" s="63"/>
      <c r="D959" s="63"/>
      <c r="E959" s="72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</row>
    <row r="960" spans="1:26" ht="15.75" customHeight="1" x14ac:dyDescent="0.2">
      <c r="A960" s="63"/>
      <c r="B960" s="63"/>
      <c r="C960" s="63"/>
      <c r="D960" s="63"/>
      <c r="E960" s="72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</row>
    <row r="961" spans="1:26" ht="15.75" customHeight="1" x14ac:dyDescent="0.2">
      <c r="A961" s="63"/>
      <c r="B961" s="63"/>
      <c r="C961" s="63"/>
      <c r="D961" s="63"/>
      <c r="E961" s="72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</row>
    <row r="962" spans="1:26" ht="15.75" customHeight="1" x14ac:dyDescent="0.2">
      <c r="A962" s="63"/>
      <c r="B962" s="63"/>
      <c r="C962" s="63"/>
      <c r="D962" s="63"/>
      <c r="E962" s="72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</row>
    <row r="963" spans="1:26" ht="15.75" customHeight="1" x14ac:dyDescent="0.2">
      <c r="A963" s="63"/>
      <c r="B963" s="63"/>
      <c r="C963" s="63"/>
      <c r="D963" s="63"/>
      <c r="E963" s="72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</row>
    <row r="964" spans="1:26" ht="15.75" customHeight="1" x14ac:dyDescent="0.2">
      <c r="A964" s="63"/>
      <c r="B964" s="63"/>
      <c r="C964" s="63"/>
      <c r="D964" s="63"/>
      <c r="E964" s="72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</row>
    <row r="965" spans="1:26" ht="15.75" customHeight="1" x14ac:dyDescent="0.2">
      <c r="A965" s="63"/>
      <c r="B965" s="63"/>
      <c r="C965" s="63"/>
      <c r="D965" s="63"/>
      <c r="E965" s="72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</row>
    <row r="966" spans="1:26" ht="15.75" customHeight="1" x14ac:dyDescent="0.2">
      <c r="A966" s="63"/>
      <c r="B966" s="63"/>
      <c r="C966" s="63"/>
      <c r="D966" s="63"/>
      <c r="E966" s="72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</row>
    <row r="967" spans="1:26" ht="15.75" customHeight="1" x14ac:dyDescent="0.2">
      <c r="A967" s="63"/>
      <c r="B967" s="63"/>
      <c r="C967" s="63"/>
      <c r="D967" s="63"/>
      <c r="E967" s="72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</row>
    <row r="968" spans="1:26" ht="15.75" customHeight="1" x14ac:dyDescent="0.2">
      <c r="A968" s="63"/>
      <c r="B968" s="63"/>
      <c r="C968" s="63"/>
      <c r="D968" s="63"/>
      <c r="E968" s="72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</row>
    <row r="969" spans="1:26" ht="15.75" customHeight="1" x14ac:dyDescent="0.2">
      <c r="A969" s="63"/>
      <c r="B969" s="63"/>
      <c r="C969" s="63"/>
      <c r="D969" s="63"/>
      <c r="E969" s="72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</row>
    <row r="970" spans="1:26" ht="15.75" customHeight="1" x14ac:dyDescent="0.2">
      <c r="A970" s="63"/>
      <c r="B970" s="63"/>
      <c r="C970" s="63"/>
      <c r="D970" s="63"/>
      <c r="E970" s="72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</row>
    <row r="971" spans="1:26" ht="15.75" customHeight="1" x14ac:dyDescent="0.2">
      <c r="A971" s="63"/>
      <c r="B971" s="63"/>
      <c r="C971" s="63"/>
      <c r="D971" s="63"/>
      <c r="E971" s="72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</row>
    <row r="972" spans="1:26" ht="15.75" customHeight="1" x14ac:dyDescent="0.2">
      <c r="A972" s="63"/>
      <c r="B972" s="63"/>
      <c r="C972" s="63"/>
      <c r="D972" s="63"/>
      <c r="E972" s="72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</row>
    <row r="973" spans="1:26" ht="15.75" customHeight="1" x14ac:dyDescent="0.2">
      <c r="A973" s="63"/>
      <c r="B973" s="63"/>
      <c r="C973" s="63"/>
      <c r="D973" s="63"/>
      <c r="E973" s="72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</row>
    <row r="974" spans="1:26" ht="15.75" customHeight="1" x14ac:dyDescent="0.2">
      <c r="A974" s="63"/>
      <c r="B974" s="63"/>
      <c r="C974" s="63"/>
      <c r="D974" s="63"/>
      <c r="E974" s="72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</row>
    <row r="975" spans="1:26" ht="15.75" customHeight="1" x14ac:dyDescent="0.2">
      <c r="A975" s="63"/>
      <c r="B975" s="63"/>
      <c r="C975" s="63"/>
      <c r="D975" s="63"/>
      <c r="E975" s="72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</row>
    <row r="976" spans="1:26" ht="15.75" customHeight="1" x14ac:dyDescent="0.2">
      <c r="A976" s="63"/>
      <c r="B976" s="63"/>
      <c r="C976" s="63"/>
      <c r="D976" s="63"/>
      <c r="E976" s="72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</row>
    <row r="977" spans="1:26" ht="15.75" customHeight="1" x14ac:dyDescent="0.2">
      <c r="A977" s="63"/>
      <c r="B977" s="63"/>
      <c r="C977" s="63"/>
      <c r="D977" s="63"/>
      <c r="E977" s="72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</row>
    <row r="978" spans="1:26" ht="15.75" customHeight="1" x14ac:dyDescent="0.2">
      <c r="A978" s="63"/>
      <c r="B978" s="63"/>
      <c r="C978" s="63"/>
      <c r="D978" s="63"/>
      <c r="E978" s="72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</row>
    <row r="979" spans="1:26" ht="15.75" customHeight="1" x14ac:dyDescent="0.2">
      <c r="A979" s="63"/>
      <c r="B979" s="63"/>
      <c r="C979" s="63"/>
      <c r="D979" s="63"/>
      <c r="E979" s="72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</row>
    <row r="980" spans="1:26" ht="15.75" customHeight="1" x14ac:dyDescent="0.2">
      <c r="A980" s="63"/>
      <c r="B980" s="63"/>
      <c r="C980" s="63"/>
      <c r="D980" s="63"/>
      <c r="E980" s="72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</row>
    <row r="981" spans="1:26" ht="15.75" customHeight="1" x14ac:dyDescent="0.2">
      <c r="A981" s="63"/>
      <c r="B981" s="63"/>
      <c r="C981" s="63"/>
      <c r="D981" s="63"/>
      <c r="E981" s="72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</row>
    <row r="982" spans="1:26" ht="15.75" customHeight="1" x14ac:dyDescent="0.2">
      <c r="A982" s="63"/>
      <c r="B982" s="63"/>
      <c r="C982" s="63"/>
      <c r="D982" s="63"/>
      <c r="E982" s="72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</row>
    <row r="983" spans="1:26" ht="15.75" customHeight="1" x14ac:dyDescent="0.2">
      <c r="A983" s="63"/>
      <c r="B983" s="63"/>
      <c r="C983" s="63"/>
      <c r="D983" s="63"/>
      <c r="E983" s="72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</row>
    <row r="984" spans="1:26" ht="15.75" customHeight="1" x14ac:dyDescent="0.2">
      <c r="A984" s="63"/>
      <c r="B984" s="63"/>
      <c r="C984" s="63"/>
      <c r="D984" s="63"/>
      <c r="E984" s="72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</row>
    <row r="985" spans="1:26" ht="15.75" customHeight="1" x14ac:dyDescent="0.2">
      <c r="A985" s="63"/>
      <c r="B985" s="63"/>
      <c r="C985" s="63"/>
      <c r="D985" s="63"/>
      <c r="E985" s="72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</row>
    <row r="986" spans="1:26" ht="15.75" customHeight="1" x14ac:dyDescent="0.2">
      <c r="A986" s="63"/>
      <c r="B986" s="63"/>
      <c r="C986" s="63"/>
      <c r="D986" s="63"/>
      <c r="E986" s="72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</row>
    <row r="987" spans="1:26" ht="15.75" customHeight="1" x14ac:dyDescent="0.2">
      <c r="A987" s="63"/>
      <c r="B987" s="63"/>
      <c r="C987" s="63"/>
      <c r="D987" s="63"/>
      <c r="E987" s="72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</row>
    <row r="988" spans="1:26" ht="15.75" customHeight="1" x14ac:dyDescent="0.2">
      <c r="A988" s="63"/>
      <c r="B988" s="63"/>
      <c r="C988" s="63"/>
      <c r="D988" s="63"/>
      <c r="E988" s="72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</row>
    <row r="989" spans="1:26" ht="15.75" customHeight="1" x14ac:dyDescent="0.2">
      <c r="A989" s="63"/>
      <c r="B989" s="63"/>
      <c r="C989" s="63"/>
      <c r="D989" s="63"/>
      <c r="E989" s="72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</row>
    <row r="990" spans="1:26" ht="15.75" customHeight="1" x14ac:dyDescent="0.2">
      <c r="A990" s="63"/>
      <c r="B990" s="63"/>
      <c r="C990" s="63"/>
      <c r="D990" s="63"/>
      <c r="E990" s="72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</row>
    <row r="991" spans="1:26" ht="15.75" customHeight="1" x14ac:dyDescent="0.2">
      <c r="A991" s="63"/>
      <c r="B991" s="63"/>
      <c r="C991" s="63"/>
      <c r="D991" s="63"/>
      <c r="E991" s="72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</row>
    <row r="992" spans="1:26" ht="15.75" customHeight="1" x14ac:dyDescent="0.2">
      <c r="A992" s="63"/>
      <c r="B992" s="63"/>
      <c r="C992" s="63"/>
      <c r="D992" s="63"/>
      <c r="E992" s="72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</row>
    <row r="993" spans="1:26" ht="15.75" customHeight="1" x14ac:dyDescent="0.2">
      <c r="A993" s="63"/>
      <c r="B993" s="63"/>
      <c r="C993" s="63"/>
      <c r="D993" s="63"/>
      <c r="E993" s="72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</row>
    <row r="994" spans="1:26" ht="15.75" customHeight="1" x14ac:dyDescent="0.2">
      <c r="A994" s="63"/>
      <c r="B994" s="63"/>
      <c r="C994" s="63"/>
      <c r="D994" s="63"/>
      <c r="E994" s="72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</row>
    <row r="995" spans="1:26" ht="15.75" customHeight="1" x14ac:dyDescent="0.2">
      <c r="A995" s="63"/>
      <c r="B995" s="63"/>
      <c r="C995" s="63"/>
      <c r="D995" s="63"/>
      <c r="E995" s="72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</row>
    <row r="996" spans="1:26" ht="15.75" customHeight="1" x14ac:dyDescent="0.2">
      <c r="A996" s="63"/>
      <c r="B996" s="63"/>
      <c r="C996" s="63"/>
      <c r="D996" s="63"/>
      <c r="E996" s="72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</row>
    <row r="997" spans="1:26" ht="15.75" customHeight="1" x14ac:dyDescent="0.2">
      <c r="A997" s="63"/>
      <c r="B997" s="63"/>
      <c r="C997" s="63"/>
      <c r="D997" s="63"/>
      <c r="E997" s="72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</row>
    <row r="998" spans="1:26" ht="15.75" customHeight="1" x14ac:dyDescent="0.2">
      <c r="A998" s="63"/>
      <c r="B998" s="63"/>
      <c r="C998" s="63"/>
      <c r="D998" s="63"/>
      <c r="E998" s="72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</row>
    <row r="999" spans="1:26" ht="15.75" customHeight="1" x14ac:dyDescent="0.2">
      <c r="A999" s="63"/>
      <c r="B999" s="63"/>
      <c r="C999" s="63"/>
      <c r="D999" s="63"/>
      <c r="E999" s="72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</row>
    <row r="1000" spans="1:26" ht="15.75" customHeight="1" x14ac:dyDescent="0.2">
      <c r="A1000" s="63"/>
      <c r="B1000" s="63"/>
      <c r="C1000" s="63"/>
      <c r="D1000" s="63"/>
      <c r="E1000" s="72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</row>
    <row r="1001" spans="1:26" ht="15.75" customHeight="1" x14ac:dyDescent="0.2">
      <c r="A1001" s="63"/>
      <c r="B1001" s="63"/>
      <c r="C1001" s="63"/>
      <c r="D1001" s="63"/>
      <c r="E1001" s="72"/>
      <c r="F1001" s="63"/>
      <c r="G1001" s="63"/>
      <c r="H1001" s="63"/>
      <c r="I1001" s="63"/>
      <c r="J1001" s="63"/>
      <c r="K1001" s="63"/>
      <c r="L1001" s="63"/>
      <c r="M1001" s="63"/>
      <c r="N1001" s="63"/>
      <c r="O1001" s="63"/>
      <c r="P1001" s="63"/>
      <c r="Q1001" s="63"/>
      <c r="R1001" s="63"/>
      <c r="S1001" s="63"/>
      <c r="T1001" s="63"/>
      <c r="U1001" s="63"/>
      <c r="V1001" s="63"/>
      <c r="W1001" s="63"/>
      <c r="X1001" s="63"/>
      <c r="Y1001" s="63"/>
      <c r="Z1001" s="63"/>
    </row>
    <row r="1002" spans="1:26" ht="15.75" customHeight="1" x14ac:dyDescent="0.2">
      <c r="A1002" s="63"/>
      <c r="B1002" s="63"/>
      <c r="C1002" s="63"/>
      <c r="D1002" s="63"/>
      <c r="E1002" s="72"/>
      <c r="F1002" s="63"/>
      <c r="G1002" s="63"/>
      <c r="H1002" s="63"/>
      <c r="I1002" s="63"/>
      <c r="J1002" s="63"/>
      <c r="K1002" s="63"/>
      <c r="L1002" s="63"/>
      <c r="M1002" s="63"/>
      <c r="N1002" s="63"/>
      <c r="O1002" s="63"/>
      <c r="P1002" s="63"/>
      <c r="Q1002" s="63"/>
      <c r="R1002" s="63"/>
      <c r="S1002" s="63"/>
      <c r="T1002" s="63"/>
      <c r="U1002" s="63"/>
      <c r="V1002" s="63"/>
      <c r="W1002" s="63"/>
      <c r="X1002" s="63"/>
      <c r="Y1002" s="63"/>
      <c r="Z1002" s="63"/>
    </row>
    <row r="1003" spans="1:26" ht="15.75" customHeight="1" x14ac:dyDescent="0.2">
      <c r="A1003" s="63"/>
      <c r="B1003" s="63"/>
      <c r="C1003" s="63"/>
      <c r="D1003" s="63"/>
      <c r="E1003" s="72"/>
      <c r="F1003" s="63"/>
      <c r="G1003" s="63"/>
      <c r="H1003" s="63"/>
      <c r="I1003" s="63"/>
      <c r="J1003" s="63"/>
      <c r="K1003" s="63"/>
      <c r="L1003" s="63"/>
      <c r="M1003" s="63"/>
      <c r="N1003" s="63"/>
      <c r="O1003" s="63"/>
      <c r="P1003" s="63"/>
      <c r="Q1003" s="63"/>
      <c r="R1003" s="63"/>
      <c r="S1003" s="63"/>
      <c r="T1003" s="63"/>
      <c r="U1003" s="63"/>
      <c r="V1003" s="63"/>
      <c r="W1003" s="63"/>
      <c r="X1003" s="63"/>
      <c r="Y1003" s="63"/>
      <c r="Z1003" s="63"/>
    </row>
    <row r="1004" spans="1:26" ht="15.75" customHeight="1" x14ac:dyDescent="0.2">
      <c r="A1004" s="63"/>
      <c r="B1004" s="63"/>
      <c r="C1004" s="63"/>
      <c r="D1004" s="63"/>
      <c r="E1004" s="72"/>
      <c r="F1004" s="63"/>
      <c r="G1004" s="63"/>
      <c r="H1004" s="63"/>
      <c r="I1004" s="63"/>
      <c r="J1004" s="63"/>
      <c r="K1004" s="63"/>
      <c r="L1004" s="63"/>
      <c r="M1004" s="63"/>
      <c r="N1004" s="63"/>
      <c r="O1004" s="63"/>
      <c r="P1004" s="63"/>
      <c r="Q1004" s="63"/>
      <c r="R1004" s="63"/>
      <c r="S1004" s="63"/>
      <c r="T1004" s="63"/>
      <c r="U1004" s="63"/>
      <c r="V1004" s="63"/>
      <c r="W1004" s="63"/>
      <c r="X1004" s="63"/>
      <c r="Y1004" s="63"/>
      <c r="Z1004" s="63"/>
    </row>
    <row r="1005" spans="1:26" ht="15.75" customHeight="1" x14ac:dyDescent="0.2">
      <c r="A1005" s="63"/>
      <c r="B1005" s="63"/>
      <c r="C1005" s="63"/>
      <c r="D1005" s="63"/>
      <c r="E1005" s="72"/>
      <c r="F1005" s="63"/>
      <c r="G1005" s="63"/>
      <c r="H1005" s="63"/>
      <c r="I1005" s="63"/>
      <c r="J1005" s="63"/>
      <c r="K1005" s="63"/>
      <c r="L1005" s="63"/>
      <c r="M1005" s="63"/>
      <c r="N1005" s="63"/>
      <c r="O1005" s="63"/>
      <c r="P1005" s="63"/>
      <c r="Q1005" s="63"/>
      <c r="R1005" s="63"/>
      <c r="S1005" s="63"/>
      <c r="T1005" s="63"/>
      <c r="U1005" s="63"/>
      <c r="V1005" s="63"/>
      <c r="W1005" s="63"/>
      <c r="X1005" s="63"/>
      <c r="Y1005" s="63"/>
      <c r="Z1005" s="63"/>
    </row>
    <row r="1006" spans="1:26" ht="15.75" customHeight="1" x14ac:dyDescent="0.2">
      <c r="A1006" s="63"/>
      <c r="B1006" s="63"/>
      <c r="C1006" s="63"/>
      <c r="D1006" s="63"/>
      <c r="E1006" s="72"/>
      <c r="F1006" s="63"/>
      <c r="G1006" s="63"/>
      <c r="H1006" s="63"/>
      <c r="I1006" s="63"/>
      <c r="J1006" s="63"/>
      <c r="K1006" s="63"/>
      <c r="L1006" s="63"/>
      <c r="M1006" s="63"/>
      <c r="N1006" s="63"/>
      <c r="O1006" s="63"/>
      <c r="P1006" s="63"/>
      <c r="Q1006" s="63"/>
      <c r="R1006" s="63"/>
      <c r="S1006" s="63"/>
      <c r="T1006" s="63"/>
      <c r="U1006" s="63"/>
      <c r="V1006" s="63"/>
      <c r="W1006" s="63"/>
      <c r="X1006" s="63"/>
      <c r="Y1006" s="63"/>
      <c r="Z1006" s="63"/>
    </row>
    <row r="1007" spans="1:26" ht="15.75" customHeight="1" x14ac:dyDescent="0.2">
      <c r="A1007" s="63"/>
      <c r="B1007" s="63"/>
      <c r="C1007" s="63"/>
      <c r="D1007" s="63"/>
      <c r="E1007" s="72"/>
      <c r="F1007" s="63"/>
      <c r="G1007" s="63"/>
      <c r="H1007" s="63"/>
      <c r="I1007" s="63"/>
      <c r="J1007" s="63"/>
      <c r="K1007" s="63"/>
      <c r="L1007" s="63"/>
      <c r="M1007" s="63"/>
      <c r="N1007" s="63"/>
      <c r="O1007" s="63"/>
      <c r="P1007" s="63"/>
      <c r="Q1007" s="63"/>
      <c r="R1007" s="63"/>
      <c r="S1007" s="63"/>
      <c r="T1007" s="63"/>
      <c r="U1007" s="63"/>
      <c r="V1007" s="63"/>
      <c r="W1007" s="63"/>
      <c r="X1007" s="63"/>
      <c r="Y1007" s="63"/>
      <c r="Z1007" s="63"/>
    </row>
    <row r="1008" spans="1:26" ht="15.75" customHeight="1" x14ac:dyDescent="0.2">
      <c r="A1008" s="63"/>
      <c r="B1008" s="63"/>
      <c r="C1008" s="63"/>
      <c r="D1008" s="63"/>
      <c r="E1008" s="72"/>
      <c r="F1008" s="63"/>
      <c r="G1008" s="63"/>
      <c r="H1008" s="63"/>
      <c r="I1008" s="63"/>
      <c r="J1008" s="63"/>
      <c r="K1008" s="63"/>
      <c r="L1008" s="63"/>
      <c r="M1008" s="63"/>
      <c r="N1008" s="63"/>
      <c r="O1008" s="63"/>
      <c r="P1008" s="63"/>
      <c r="Q1008" s="63"/>
      <c r="R1008" s="63"/>
      <c r="S1008" s="63"/>
      <c r="T1008" s="63"/>
      <c r="U1008" s="63"/>
      <c r="V1008" s="63"/>
      <c r="W1008" s="63"/>
      <c r="X1008" s="63"/>
      <c r="Y1008" s="63"/>
      <c r="Z1008" s="63"/>
    </row>
    <row r="1009" spans="1:26" ht="15.75" customHeight="1" x14ac:dyDescent="0.2">
      <c r="A1009" s="63"/>
      <c r="B1009" s="63"/>
      <c r="C1009" s="63"/>
      <c r="D1009" s="63"/>
      <c r="E1009" s="72"/>
      <c r="F1009" s="63"/>
      <c r="G1009" s="63"/>
      <c r="H1009" s="63"/>
      <c r="I1009" s="63"/>
      <c r="J1009" s="63"/>
      <c r="K1009" s="63"/>
      <c r="L1009" s="63"/>
      <c r="M1009" s="63"/>
      <c r="N1009" s="63"/>
      <c r="O1009" s="63"/>
      <c r="P1009" s="63"/>
      <c r="Q1009" s="63"/>
      <c r="R1009" s="63"/>
      <c r="S1009" s="63"/>
      <c r="T1009" s="63"/>
      <c r="U1009" s="63"/>
      <c r="V1009" s="63"/>
      <c r="W1009" s="63"/>
      <c r="X1009" s="63"/>
      <c r="Y1009" s="63"/>
      <c r="Z1009" s="63"/>
    </row>
    <row r="1010" spans="1:26" ht="15.75" customHeight="1" x14ac:dyDescent="0.2">
      <c r="A1010" s="63"/>
      <c r="B1010" s="63"/>
      <c r="C1010" s="63"/>
      <c r="D1010" s="63"/>
      <c r="E1010" s="72"/>
      <c r="F1010" s="63"/>
      <c r="G1010" s="63"/>
      <c r="H1010" s="63"/>
      <c r="I1010" s="63"/>
      <c r="J1010" s="63"/>
      <c r="K1010" s="63"/>
      <c r="L1010" s="63"/>
      <c r="M1010" s="63"/>
      <c r="N1010" s="63"/>
      <c r="O1010" s="63"/>
      <c r="P1010" s="63"/>
      <c r="Q1010" s="63"/>
      <c r="R1010" s="63"/>
      <c r="S1010" s="63"/>
      <c r="T1010" s="63"/>
      <c r="U1010" s="63"/>
      <c r="V1010" s="63"/>
      <c r="W1010" s="63"/>
      <c r="X1010" s="63"/>
      <c r="Y1010" s="63"/>
      <c r="Z1010" s="63"/>
    </row>
    <row r="1011" spans="1:26" ht="15.75" customHeight="1" x14ac:dyDescent="0.2">
      <c r="A1011" s="63"/>
      <c r="B1011" s="63"/>
      <c r="C1011" s="63"/>
      <c r="D1011" s="63"/>
      <c r="E1011" s="72"/>
      <c r="F1011" s="63"/>
      <c r="G1011" s="63"/>
      <c r="H1011" s="63"/>
      <c r="I1011" s="63"/>
      <c r="J1011" s="63"/>
      <c r="K1011" s="63"/>
      <c r="L1011" s="63"/>
      <c r="M1011" s="63"/>
      <c r="N1011" s="63"/>
      <c r="O1011" s="63"/>
      <c r="P1011" s="63"/>
      <c r="Q1011" s="63"/>
      <c r="R1011" s="63"/>
      <c r="S1011" s="63"/>
      <c r="T1011" s="63"/>
      <c r="U1011" s="63"/>
      <c r="V1011" s="63"/>
      <c r="W1011" s="63"/>
      <c r="X1011" s="63"/>
      <c r="Y1011" s="63"/>
      <c r="Z1011" s="63"/>
    </row>
    <row r="1012" spans="1:26" ht="15.75" customHeight="1" x14ac:dyDescent="0.2">
      <c r="A1012" s="63"/>
      <c r="B1012" s="63"/>
      <c r="C1012" s="63"/>
      <c r="D1012" s="63"/>
      <c r="E1012" s="72"/>
      <c r="F1012" s="63"/>
      <c r="G1012" s="63"/>
      <c r="H1012" s="63"/>
      <c r="I1012" s="63"/>
      <c r="J1012" s="63"/>
      <c r="K1012" s="63"/>
      <c r="L1012" s="63"/>
      <c r="M1012" s="63"/>
      <c r="N1012" s="63"/>
      <c r="O1012" s="63"/>
      <c r="P1012" s="63"/>
      <c r="Q1012" s="63"/>
      <c r="R1012" s="63"/>
      <c r="S1012" s="63"/>
      <c r="T1012" s="63"/>
      <c r="U1012" s="63"/>
      <c r="V1012" s="63"/>
      <c r="W1012" s="63"/>
      <c r="X1012" s="63"/>
      <c r="Y1012" s="63"/>
      <c r="Z1012" s="63"/>
    </row>
    <row r="1013" spans="1:26" ht="15.75" customHeight="1" x14ac:dyDescent="0.2">
      <c r="A1013" s="63"/>
      <c r="B1013" s="63"/>
      <c r="C1013" s="63"/>
      <c r="D1013" s="63"/>
      <c r="E1013" s="72"/>
      <c r="F1013" s="63"/>
      <c r="G1013" s="63"/>
      <c r="H1013" s="63"/>
      <c r="I1013" s="63"/>
      <c r="J1013" s="63"/>
      <c r="K1013" s="63"/>
      <c r="L1013" s="63"/>
      <c r="M1013" s="63"/>
      <c r="N1013" s="63"/>
      <c r="O1013" s="63"/>
      <c r="P1013" s="63"/>
      <c r="Q1013" s="63"/>
      <c r="R1013" s="63"/>
      <c r="S1013" s="63"/>
      <c r="T1013" s="63"/>
      <c r="U1013" s="63"/>
      <c r="V1013" s="63"/>
      <c r="W1013" s="63"/>
      <c r="X1013" s="63"/>
      <c r="Y1013" s="63"/>
      <c r="Z1013" s="63"/>
    </row>
    <row r="1014" spans="1:26" ht="15.75" customHeight="1" x14ac:dyDescent="0.2">
      <c r="A1014" s="63"/>
      <c r="B1014" s="63"/>
      <c r="C1014" s="63"/>
      <c r="D1014" s="63"/>
      <c r="E1014" s="72"/>
      <c r="F1014" s="63"/>
      <c r="G1014" s="63"/>
      <c r="H1014" s="63"/>
      <c r="I1014" s="63"/>
      <c r="J1014" s="63"/>
      <c r="K1014" s="63"/>
      <c r="L1014" s="63"/>
      <c r="M1014" s="63"/>
      <c r="N1014" s="63"/>
      <c r="O1014" s="63"/>
      <c r="P1014" s="63"/>
      <c r="Q1014" s="63"/>
      <c r="R1014" s="63"/>
      <c r="S1014" s="63"/>
      <c r="T1014" s="63"/>
      <c r="U1014" s="63"/>
      <c r="V1014" s="63"/>
      <c r="W1014" s="63"/>
      <c r="X1014" s="63"/>
      <c r="Y1014" s="63"/>
      <c r="Z1014" s="63"/>
    </row>
    <row r="1015" spans="1:26" ht="15.75" customHeight="1" x14ac:dyDescent="0.2">
      <c r="A1015" s="63"/>
      <c r="B1015" s="63"/>
      <c r="C1015" s="63"/>
      <c r="D1015" s="63"/>
      <c r="E1015" s="72"/>
      <c r="F1015" s="63"/>
      <c r="G1015" s="63"/>
      <c r="H1015" s="63"/>
      <c r="I1015" s="63"/>
      <c r="J1015" s="63"/>
      <c r="K1015" s="63"/>
      <c r="L1015" s="63"/>
      <c r="M1015" s="63"/>
      <c r="N1015" s="63"/>
      <c r="O1015" s="63"/>
      <c r="P1015" s="63"/>
      <c r="Q1015" s="63"/>
      <c r="R1015" s="63"/>
      <c r="S1015" s="63"/>
      <c r="T1015" s="63"/>
      <c r="U1015" s="63"/>
      <c r="V1015" s="63"/>
      <c r="W1015" s="63"/>
      <c r="X1015" s="63"/>
      <c r="Y1015" s="63"/>
      <c r="Z1015" s="63"/>
    </row>
    <row r="1016" spans="1:26" ht="15.75" customHeight="1" x14ac:dyDescent="0.2">
      <c r="A1016" s="63"/>
      <c r="B1016" s="63"/>
      <c r="C1016" s="63"/>
      <c r="D1016" s="63"/>
      <c r="E1016" s="72"/>
      <c r="F1016" s="63"/>
      <c r="G1016" s="63"/>
      <c r="H1016" s="63"/>
      <c r="I1016" s="63"/>
      <c r="J1016" s="63"/>
      <c r="K1016" s="63"/>
      <c r="L1016" s="63"/>
      <c r="M1016" s="63"/>
      <c r="N1016" s="63"/>
      <c r="O1016" s="63"/>
      <c r="P1016" s="63"/>
      <c r="Q1016" s="63"/>
      <c r="R1016" s="63"/>
      <c r="S1016" s="63"/>
      <c r="T1016" s="63"/>
      <c r="U1016" s="63"/>
      <c r="V1016" s="63"/>
      <c r="W1016" s="63"/>
      <c r="X1016" s="63"/>
      <c r="Y1016" s="63"/>
      <c r="Z1016" s="63"/>
    </row>
    <row r="1017" spans="1:26" ht="15.75" customHeight="1" x14ac:dyDescent="0.2">
      <c r="A1017" s="63"/>
      <c r="B1017" s="63"/>
      <c r="C1017" s="63"/>
      <c r="D1017" s="63"/>
      <c r="E1017" s="72"/>
      <c r="F1017" s="63"/>
      <c r="G1017" s="63"/>
      <c r="H1017" s="63"/>
      <c r="I1017" s="63"/>
      <c r="J1017" s="63"/>
      <c r="K1017" s="63"/>
      <c r="L1017" s="63"/>
      <c r="M1017" s="63"/>
      <c r="N1017" s="63"/>
      <c r="O1017" s="63"/>
      <c r="P1017" s="63"/>
      <c r="Q1017" s="63"/>
      <c r="R1017" s="63"/>
      <c r="S1017" s="63"/>
      <c r="T1017" s="63"/>
      <c r="U1017" s="63"/>
      <c r="V1017" s="63"/>
      <c r="W1017" s="63"/>
      <c r="X1017" s="63"/>
      <c r="Y1017" s="63"/>
      <c r="Z1017" s="63"/>
    </row>
    <row r="1018" spans="1:26" ht="15.75" customHeight="1" x14ac:dyDescent="0.2">
      <c r="A1018" s="63"/>
      <c r="B1018" s="63"/>
      <c r="C1018" s="63"/>
      <c r="D1018" s="63"/>
      <c r="E1018" s="72"/>
      <c r="F1018" s="63"/>
      <c r="G1018" s="63"/>
      <c r="H1018" s="63"/>
      <c r="I1018" s="63"/>
      <c r="J1018" s="63"/>
      <c r="K1018" s="63"/>
      <c r="L1018" s="63"/>
      <c r="M1018" s="63"/>
      <c r="N1018" s="63"/>
      <c r="O1018" s="63"/>
      <c r="P1018" s="63"/>
      <c r="Q1018" s="63"/>
      <c r="R1018" s="63"/>
      <c r="S1018" s="63"/>
      <c r="T1018" s="63"/>
      <c r="U1018" s="63"/>
      <c r="V1018" s="63"/>
      <c r="W1018" s="63"/>
      <c r="X1018" s="63"/>
      <c r="Y1018" s="63"/>
      <c r="Z1018" s="63"/>
    </row>
    <row r="1019" spans="1:26" ht="15.75" customHeight="1" x14ac:dyDescent="0.2">
      <c r="A1019" s="63"/>
      <c r="B1019" s="63"/>
      <c r="C1019" s="63"/>
      <c r="D1019" s="63"/>
      <c r="E1019" s="72"/>
      <c r="F1019" s="63"/>
      <c r="G1019" s="63"/>
      <c r="H1019" s="63"/>
      <c r="I1019" s="63"/>
      <c r="J1019" s="63"/>
      <c r="K1019" s="63"/>
      <c r="L1019" s="63"/>
      <c r="M1019" s="63"/>
      <c r="N1019" s="63"/>
      <c r="O1019" s="63"/>
      <c r="P1019" s="63"/>
      <c r="Q1019" s="63"/>
      <c r="R1019" s="63"/>
      <c r="S1019" s="63"/>
      <c r="T1019" s="63"/>
      <c r="U1019" s="63"/>
      <c r="V1019" s="63"/>
      <c r="W1019" s="63"/>
      <c r="X1019" s="63"/>
      <c r="Y1019" s="63"/>
      <c r="Z1019" s="63"/>
    </row>
    <row r="1020" spans="1:26" ht="15.75" customHeight="1" x14ac:dyDescent="0.2">
      <c r="A1020" s="63"/>
      <c r="B1020" s="63"/>
      <c r="C1020" s="63"/>
      <c r="D1020" s="63"/>
      <c r="E1020" s="72"/>
      <c r="F1020" s="63"/>
      <c r="G1020" s="63"/>
      <c r="H1020" s="63"/>
      <c r="I1020" s="63"/>
      <c r="J1020" s="63"/>
      <c r="K1020" s="63"/>
      <c r="L1020" s="63"/>
      <c r="M1020" s="63"/>
      <c r="N1020" s="63"/>
      <c r="O1020" s="63"/>
      <c r="P1020" s="63"/>
      <c r="Q1020" s="63"/>
      <c r="R1020" s="63"/>
      <c r="S1020" s="63"/>
      <c r="T1020" s="63"/>
      <c r="U1020" s="63"/>
      <c r="V1020" s="63"/>
      <c r="W1020" s="63"/>
      <c r="X1020" s="63"/>
      <c r="Y1020" s="63"/>
      <c r="Z1020" s="63"/>
    </row>
    <row r="1021" spans="1:26" ht="15.75" customHeight="1" x14ac:dyDescent="0.2">
      <c r="A1021" s="63"/>
      <c r="B1021" s="63"/>
      <c r="C1021" s="63"/>
      <c r="D1021" s="63"/>
      <c r="E1021" s="72"/>
      <c r="F1021" s="63"/>
      <c r="G1021" s="63"/>
      <c r="H1021" s="63"/>
      <c r="I1021" s="63"/>
      <c r="J1021" s="63"/>
      <c r="K1021" s="63"/>
      <c r="L1021" s="63"/>
      <c r="M1021" s="63"/>
      <c r="N1021" s="63"/>
      <c r="O1021" s="63"/>
      <c r="P1021" s="63"/>
      <c r="Q1021" s="63"/>
      <c r="R1021" s="63"/>
      <c r="S1021" s="63"/>
      <c r="T1021" s="63"/>
      <c r="U1021" s="63"/>
      <c r="V1021" s="63"/>
      <c r="W1021" s="63"/>
      <c r="X1021" s="63"/>
      <c r="Y1021" s="63"/>
      <c r="Z1021" s="63"/>
    </row>
    <row r="1022" spans="1:26" ht="15.75" customHeight="1" x14ac:dyDescent="0.2">
      <c r="A1022" s="63"/>
      <c r="B1022" s="63"/>
      <c r="C1022" s="63"/>
      <c r="D1022" s="63"/>
      <c r="E1022" s="72"/>
      <c r="F1022" s="63"/>
      <c r="G1022" s="63"/>
      <c r="H1022" s="63"/>
      <c r="I1022" s="63"/>
      <c r="J1022" s="63"/>
      <c r="K1022" s="63"/>
      <c r="L1022" s="63"/>
      <c r="M1022" s="63"/>
      <c r="N1022" s="63"/>
      <c r="O1022" s="63"/>
      <c r="P1022" s="63"/>
      <c r="Q1022" s="63"/>
      <c r="R1022" s="63"/>
      <c r="S1022" s="63"/>
      <c r="T1022" s="63"/>
      <c r="U1022" s="63"/>
      <c r="V1022" s="63"/>
      <c r="W1022" s="63"/>
      <c r="X1022" s="63"/>
      <c r="Y1022" s="63"/>
      <c r="Z1022" s="63"/>
    </row>
    <row r="1023" spans="1:26" ht="15.75" customHeight="1" x14ac:dyDescent="0.2">
      <c r="A1023" s="63"/>
      <c r="B1023" s="63"/>
      <c r="C1023" s="63"/>
      <c r="D1023" s="63"/>
      <c r="E1023" s="72"/>
      <c r="F1023" s="63"/>
      <c r="G1023" s="63"/>
      <c r="H1023" s="63"/>
      <c r="I1023" s="63"/>
      <c r="J1023" s="63"/>
      <c r="K1023" s="63"/>
      <c r="L1023" s="63"/>
      <c r="M1023" s="63"/>
      <c r="N1023" s="63"/>
      <c r="O1023" s="63"/>
      <c r="P1023" s="63"/>
      <c r="Q1023" s="63"/>
      <c r="R1023" s="63"/>
      <c r="S1023" s="63"/>
      <c r="T1023" s="63"/>
      <c r="U1023" s="63"/>
      <c r="V1023" s="63"/>
      <c r="W1023" s="63"/>
      <c r="X1023" s="63"/>
      <c r="Y1023" s="63"/>
      <c r="Z1023" s="63"/>
    </row>
    <row r="1024" spans="1:26" ht="15.75" customHeight="1" x14ac:dyDescent="0.2">
      <c r="A1024" s="63"/>
      <c r="B1024" s="63"/>
      <c r="C1024" s="63"/>
      <c r="D1024" s="63"/>
      <c r="E1024" s="72"/>
      <c r="F1024" s="63"/>
      <c r="G1024" s="63"/>
      <c r="H1024" s="63"/>
      <c r="I1024" s="63"/>
      <c r="J1024" s="63"/>
      <c r="K1024" s="63"/>
      <c r="L1024" s="63"/>
      <c r="M1024" s="63"/>
      <c r="N1024" s="63"/>
      <c r="O1024" s="63"/>
      <c r="P1024" s="63"/>
      <c r="Q1024" s="63"/>
      <c r="R1024" s="63"/>
      <c r="S1024" s="63"/>
      <c r="T1024" s="63"/>
      <c r="U1024" s="63"/>
      <c r="V1024" s="63"/>
      <c r="W1024" s="63"/>
      <c r="X1024" s="63"/>
      <c r="Y1024" s="63"/>
      <c r="Z1024" s="63"/>
    </row>
    <row r="1025" spans="1:26" ht="15.75" customHeight="1" x14ac:dyDescent="0.2">
      <c r="A1025" s="63"/>
      <c r="B1025" s="63"/>
      <c r="C1025" s="63"/>
      <c r="D1025" s="63"/>
      <c r="E1025" s="72"/>
      <c r="F1025" s="63"/>
      <c r="G1025" s="63"/>
      <c r="H1025" s="63"/>
      <c r="I1025" s="63"/>
      <c r="J1025" s="63"/>
      <c r="K1025" s="63"/>
      <c r="L1025" s="63"/>
      <c r="M1025" s="63"/>
      <c r="N1025" s="63"/>
      <c r="O1025" s="63"/>
      <c r="P1025" s="63"/>
      <c r="Q1025" s="63"/>
      <c r="R1025" s="63"/>
      <c r="S1025" s="63"/>
      <c r="T1025" s="63"/>
      <c r="U1025" s="63"/>
      <c r="V1025" s="63"/>
      <c r="W1025" s="63"/>
      <c r="X1025" s="63"/>
      <c r="Y1025" s="63"/>
      <c r="Z1025" s="63"/>
    </row>
    <row r="1026" spans="1:26" ht="15.75" customHeight="1" x14ac:dyDescent="0.2">
      <c r="A1026" s="63"/>
      <c r="B1026" s="63"/>
      <c r="C1026" s="63"/>
      <c r="D1026" s="63"/>
      <c r="E1026" s="72"/>
      <c r="F1026" s="63"/>
      <c r="G1026" s="63"/>
      <c r="H1026" s="63"/>
      <c r="I1026" s="63"/>
      <c r="J1026" s="63"/>
      <c r="K1026" s="63"/>
      <c r="L1026" s="63"/>
      <c r="M1026" s="63"/>
      <c r="N1026" s="63"/>
      <c r="O1026" s="63"/>
      <c r="P1026" s="63"/>
      <c r="Q1026" s="63"/>
      <c r="R1026" s="63"/>
      <c r="S1026" s="63"/>
      <c r="T1026" s="63"/>
      <c r="U1026" s="63"/>
      <c r="V1026" s="63"/>
      <c r="W1026" s="63"/>
      <c r="X1026" s="63"/>
      <c r="Y1026" s="63"/>
      <c r="Z1026" s="63"/>
    </row>
    <row r="1027" spans="1:26" ht="15.75" customHeight="1" x14ac:dyDescent="0.2">
      <c r="A1027" s="63"/>
      <c r="B1027" s="63"/>
      <c r="C1027" s="63"/>
      <c r="D1027" s="63"/>
      <c r="E1027" s="72"/>
      <c r="F1027" s="63"/>
      <c r="G1027" s="63"/>
      <c r="H1027" s="63"/>
      <c r="I1027" s="63"/>
      <c r="J1027" s="63"/>
      <c r="K1027" s="63"/>
      <c r="L1027" s="63"/>
      <c r="M1027" s="63"/>
      <c r="N1027" s="63"/>
      <c r="O1027" s="63"/>
      <c r="P1027" s="63"/>
      <c r="Q1027" s="63"/>
      <c r="R1027" s="63"/>
      <c r="S1027" s="63"/>
      <c r="T1027" s="63"/>
      <c r="U1027" s="63"/>
      <c r="V1027" s="63"/>
      <c r="W1027" s="63"/>
      <c r="X1027" s="63"/>
      <c r="Y1027" s="63"/>
      <c r="Z1027" s="63"/>
    </row>
    <row r="1028" spans="1:26" ht="15.75" customHeight="1" x14ac:dyDescent="0.2">
      <c r="A1028" s="63"/>
      <c r="B1028" s="63"/>
      <c r="C1028" s="63"/>
      <c r="D1028" s="63"/>
      <c r="E1028" s="72"/>
      <c r="F1028" s="63"/>
      <c r="G1028" s="63"/>
      <c r="H1028" s="63"/>
      <c r="I1028" s="63"/>
      <c r="J1028" s="63"/>
      <c r="K1028" s="63"/>
      <c r="L1028" s="63"/>
      <c r="M1028" s="63"/>
      <c r="N1028" s="63"/>
      <c r="O1028" s="63"/>
      <c r="P1028" s="63"/>
      <c r="Q1028" s="63"/>
      <c r="R1028" s="63"/>
      <c r="S1028" s="63"/>
      <c r="T1028" s="63"/>
      <c r="U1028" s="63"/>
      <c r="V1028" s="63"/>
      <c r="W1028" s="63"/>
      <c r="X1028" s="63"/>
      <c r="Y1028" s="63"/>
      <c r="Z1028" s="63"/>
    </row>
    <row r="1029" spans="1:26" ht="15.75" customHeight="1" x14ac:dyDescent="0.2">
      <c r="A1029" s="63"/>
      <c r="B1029" s="63"/>
      <c r="C1029" s="63"/>
      <c r="D1029" s="63"/>
      <c r="E1029" s="72"/>
      <c r="F1029" s="63"/>
      <c r="G1029" s="63"/>
      <c r="H1029" s="63"/>
      <c r="I1029" s="63"/>
      <c r="J1029" s="63"/>
      <c r="K1029" s="63"/>
      <c r="L1029" s="63"/>
      <c r="M1029" s="63"/>
      <c r="N1029" s="63"/>
      <c r="O1029" s="63"/>
      <c r="P1029" s="63"/>
      <c r="Q1029" s="63"/>
      <c r="R1029" s="63"/>
      <c r="S1029" s="63"/>
      <c r="T1029" s="63"/>
      <c r="U1029" s="63"/>
      <c r="V1029" s="63"/>
      <c r="W1029" s="63"/>
      <c r="X1029" s="63"/>
      <c r="Y1029" s="63"/>
      <c r="Z1029" s="63"/>
    </row>
    <row r="1030" spans="1:26" ht="15.75" customHeight="1" x14ac:dyDescent="0.2">
      <c r="A1030" s="63"/>
      <c r="B1030" s="63"/>
      <c r="C1030" s="63"/>
      <c r="D1030" s="63"/>
      <c r="E1030" s="72"/>
      <c r="F1030" s="63"/>
      <c r="G1030" s="63"/>
      <c r="H1030" s="63"/>
      <c r="I1030" s="63"/>
      <c r="J1030" s="63"/>
      <c r="K1030" s="63"/>
      <c r="L1030" s="63"/>
      <c r="M1030" s="63"/>
      <c r="N1030" s="63"/>
      <c r="O1030" s="63"/>
      <c r="P1030" s="63"/>
      <c r="Q1030" s="63"/>
      <c r="R1030" s="63"/>
      <c r="S1030" s="63"/>
      <c r="T1030" s="63"/>
      <c r="U1030" s="63"/>
      <c r="V1030" s="63"/>
      <c r="W1030" s="63"/>
      <c r="X1030" s="63"/>
      <c r="Y1030" s="63"/>
      <c r="Z1030" s="63"/>
    </row>
  </sheetData>
  <mergeCells count="421">
    <mergeCell ref="C348:D348"/>
    <mergeCell ref="C349:D349"/>
    <mergeCell ref="C350:D350"/>
    <mergeCell ref="C351:D351"/>
    <mergeCell ref="C352:D352"/>
    <mergeCell ref="C353:D353"/>
    <mergeCell ref="C354:D354"/>
    <mergeCell ref="C112:D112"/>
    <mergeCell ref="C113:D113"/>
    <mergeCell ref="C114:D114"/>
    <mergeCell ref="C115:D115"/>
    <mergeCell ref="C116:D116"/>
    <mergeCell ref="C339:D339"/>
    <mergeCell ref="C340:D340"/>
    <mergeCell ref="C341:D341"/>
    <mergeCell ref="C342:D342"/>
    <mergeCell ref="C343:D343"/>
    <mergeCell ref="C344:D344"/>
    <mergeCell ref="C345:D345"/>
    <mergeCell ref="C346:D346"/>
    <mergeCell ref="C347:D347"/>
    <mergeCell ref="C330:D330"/>
    <mergeCell ref="C331:D331"/>
    <mergeCell ref="C332:D332"/>
    <mergeCell ref="C333:D333"/>
    <mergeCell ref="C334:D334"/>
    <mergeCell ref="C335:D335"/>
    <mergeCell ref="C336:D336"/>
    <mergeCell ref="C337:D337"/>
    <mergeCell ref="C338:D338"/>
    <mergeCell ref="C321:D321"/>
    <mergeCell ref="C322:D322"/>
    <mergeCell ref="C323:D323"/>
    <mergeCell ref="C324:D324"/>
    <mergeCell ref="C325:D325"/>
    <mergeCell ref="C326:D326"/>
    <mergeCell ref="C327:D327"/>
    <mergeCell ref="C328:D328"/>
    <mergeCell ref="C329:D329"/>
    <mergeCell ref="C422:D422"/>
    <mergeCell ref="C423:D423"/>
    <mergeCell ref="C424:D424"/>
    <mergeCell ref="C411:D411"/>
    <mergeCell ref="C412:D412"/>
    <mergeCell ref="C413:D413"/>
    <mergeCell ref="C414:D414"/>
    <mergeCell ref="C415:D415"/>
    <mergeCell ref="C416:D416"/>
    <mergeCell ref="C417:D417"/>
    <mergeCell ref="C406:D406"/>
    <mergeCell ref="C407:D407"/>
    <mergeCell ref="C408:D408"/>
    <mergeCell ref="C409:D409"/>
    <mergeCell ref="C410:D410"/>
    <mergeCell ref="C418:D418"/>
    <mergeCell ref="C419:D419"/>
    <mergeCell ref="C420:D420"/>
    <mergeCell ref="C421:D421"/>
    <mergeCell ref="C397:D397"/>
    <mergeCell ref="C398:D398"/>
    <mergeCell ref="C399:D399"/>
    <mergeCell ref="C400:D400"/>
    <mergeCell ref="C401:D401"/>
    <mergeCell ref="C402:D402"/>
    <mergeCell ref="C403:D403"/>
    <mergeCell ref="C404:D404"/>
    <mergeCell ref="C405:D405"/>
    <mergeCell ref="C377:D377"/>
    <mergeCell ref="C378:D378"/>
    <mergeCell ref="C379:D379"/>
    <mergeCell ref="C380:D380"/>
    <mergeCell ref="C381:D381"/>
    <mergeCell ref="C393:D393"/>
    <mergeCell ref="C394:D394"/>
    <mergeCell ref="C395:D395"/>
    <mergeCell ref="C396:D396"/>
    <mergeCell ref="C387:D387"/>
    <mergeCell ref="C388:D388"/>
    <mergeCell ref="C389:D389"/>
    <mergeCell ref="C390:D390"/>
    <mergeCell ref="C391:D391"/>
    <mergeCell ref="C392:D392"/>
    <mergeCell ref="C382:D382"/>
    <mergeCell ref="C383:D383"/>
    <mergeCell ref="C384:D384"/>
    <mergeCell ref="C385:D385"/>
    <mergeCell ref="C386:D386"/>
    <mergeCell ref="C358:D358"/>
    <mergeCell ref="C359:D359"/>
    <mergeCell ref="C360:D360"/>
    <mergeCell ref="C361:D361"/>
    <mergeCell ref="C362:D362"/>
    <mergeCell ref="C363:D363"/>
    <mergeCell ref="C364:D364"/>
    <mergeCell ref="C365:D365"/>
    <mergeCell ref="C376:D376"/>
    <mergeCell ref="C366:D366"/>
    <mergeCell ref="C367:D367"/>
    <mergeCell ref="C368:D368"/>
    <mergeCell ref="C369:D369"/>
    <mergeCell ref="C370:D370"/>
    <mergeCell ref="C371:D371"/>
    <mergeCell ref="C372:D372"/>
    <mergeCell ref="C373:D373"/>
    <mergeCell ref="C374:D374"/>
    <mergeCell ref="C375:D375"/>
    <mergeCell ref="C300:D300"/>
    <mergeCell ref="C301:D301"/>
    <mergeCell ref="C302:D302"/>
    <mergeCell ref="C303:D303"/>
    <mergeCell ref="C304:D304"/>
    <mergeCell ref="C305:D305"/>
    <mergeCell ref="C355:D355"/>
    <mergeCell ref="C356:D356"/>
    <mergeCell ref="C357:D357"/>
    <mergeCell ref="C306:D306"/>
    <mergeCell ref="C307:D307"/>
    <mergeCell ref="C308:D308"/>
    <mergeCell ref="C309:D309"/>
    <mergeCell ref="C310:D310"/>
    <mergeCell ref="C311:D311"/>
    <mergeCell ref="C312:D312"/>
    <mergeCell ref="C313:D313"/>
    <mergeCell ref="C314:D314"/>
    <mergeCell ref="C315:D315"/>
    <mergeCell ref="C316:D316"/>
    <mergeCell ref="C317:D317"/>
    <mergeCell ref="C318:D318"/>
    <mergeCell ref="C319:D319"/>
    <mergeCell ref="C320:D320"/>
    <mergeCell ref="C291:D291"/>
    <mergeCell ref="C292:D292"/>
    <mergeCell ref="C293:D293"/>
    <mergeCell ref="C294:D294"/>
    <mergeCell ref="C295:D295"/>
    <mergeCell ref="C296:D296"/>
    <mergeCell ref="C297:D297"/>
    <mergeCell ref="C298:D298"/>
    <mergeCell ref="C299:D299"/>
    <mergeCell ref="C282:D282"/>
    <mergeCell ref="C283:D283"/>
    <mergeCell ref="C284:D284"/>
    <mergeCell ref="C285:D285"/>
    <mergeCell ref="C286:D286"/>
    <mergeCell ref="C287:D287"/>
    <mergeCell ref="C288:D288"/>
    <mergeCell ref="C289:D289"/>
    <mergeCell ref="C290:D290"/>
    <mergeCell ref="C273:D273"/>
    <mergeCell ref="C274:D274"/>
    <mergeCell ref="C275:D275"/>
    <mergeCell ref="C276:D276"/>
    <mergeCell ref="C277:D277"/>
    <mergeCell ref="C278:D278"/>
    <mergeCell ref="C279:D279"/>
    <mergeCell ref="C280:D280"/>
    <mergeCell ref="C281:D281"/>
    <mergeCell ref="C264:D264"/>
    <mergeCell ref="C265:D265"/>
    <mergeCell ref="C266:D266"/>
    <mergeCell ref="C267:D267"/>
    <mergeCell ref="C268:D268"/>
    <mergeCell ref="C269:D269"/>
    <mergeCell ref="C270:D270"/>
    <mergeCell ref="C271:D271"/>
    <mergeCell ref="C272:D272"/>
    <mergeCell ref="C253:D253"/>
    <mergeCell ref="C260:D260"/>
    <mergeCell ref="C261:D261"/>
    <mergeCell ref="C262:D262"/>
    <mergeCell ref="C263:D263"/>
    <mergeCell ref="C252:D252"/>
    <mergeCell ref="C243:D243"/>
    <mergeCell ref="C244:D244"/>
    <mergeCell ref="C245:D245"/>
    <mergeCell ref="C246:D246"/>
    <mergeCell ref="C247:D247"/>
    <mergeCell ref="C248:D248"/>
    <mergeCell ref="C249:D249"/>
    <mergeCell ref="C250:D250"/>
    <mergeCell ref="C251:D251"/>
    <mergeCell ref="C255:D255"/>
    <mergeCell ref="C256:D256"/>
    <mergeCell ref="C257:D257"/>
    <mergeCell ref="C258:D258"/>
    <mergeCell ref="C259:D259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06:D206"/>
    <mergeCell ref="C207:D207"/>
    <mergeCell ref="C208:D208"/>
    <mergeCell ref="C209:D209"/>
    <mergeCell ref="C210:D210"/>
    <mergeCell ref="C221:D221"/>
    <mergeCell ref="C222:D222"/>
    <mergeCell ref="C223:D223"/>
    <mergeCell ref="C224:D224"/>
    <mergeCell ref="C211:D211"/>
    <mergeCell ref="C212:D212"/>
    <mergeCell ref="C213:D213"/>
    <mergeCell ref="C214:D214"/>
    <mergeCell ref="C215:D215"/>
    <mergeCell ref="C216:D216"/>
    <mergeCell ref="C217:D217"/>
    <mergeCell ref="C218:D218"/>
    <mergeCell ref="C219:D219"/>
    <mergeCell ref="C220:D220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194:D194"/>
    <mergeCell ref="C195:D195"/>
    <mergeCell ref="C196:D196"/>
    <mergeCell ref="C190:D190"/>
    <mergeCell ref="C191:D191"/>
    <mergeCell ref="C192:D192"/>
    <mergeCell ref="C193:D193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C189:D18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60:D160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11:D111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47:D47"/>
    <mergeCell ref="C48:D48"/>
    <mergeCell ref="C49:D49"/>
    <mergeCell ref="C50:D50"/>
    <mergeCell ref="C51:D51"/>
    <mergeCell ref="C52:D52"/>
    <mergeCell ref="C53:D53"/>
    <mergeCell ref="C54:D54"/>
    <mergeCell ref="C56:D56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B1:K1"/>
    <mergeCell ref="B2:K2"/>
    <mergeCell ref="B3:K3"/>
    <mergeCell ref="C4:D4"/>
    <mergeCell ref="F4:H4"/>
    <mergeCell ref="J4:K4"/>
    <mergeCell ref="C8:D8"/>
    <mergeCell ref="C9:D9"/>
    <mergeCell ref="C10:D10"/>
  </mergeCells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B1704"/>
  <sheetViews>
    <sheetView topLeftCell="A1663" zoomScale="70" zoomScaleNormal="70" workbookViewId="0">
      <pane xSplit="1" topLeftCell="B1" activePane="topRight" state="frozen"/>
      <selection activeCell="A1281" sqref="A1281"/>
      <selection pane="topRight" activeCell="B1" sqref="B1:H1696"/>
    </sheetView>
  </sheetViews>
  <sheetFormatPr baseColWidth="10" defaultColWidth="12.625" defaultRowHeight="15" customHeight="1" x14ac:dyDescent="0.2"/>
  <cols>
    <col min="1" max="2" width="10.125" customWidth="1"/>
    <col min="3" max="3" width="63.5" customWidth="1"/>
    <col min="4" max="5" width="10.125" customWidth="1"/>
    <col min="6" max="6" width="15.75" bestFit="1" customWidth="1"/>
    <col min="7" max="7" width="17.25" bestFit="1" customWidth="1"/>
    <col min="8" max="8" width="16.75" bestFit="1" customWidth="1"/>
    <col min="9" max="9" width="10" customWidth="1"/>
    <col min="10" max="11" width="14.25" customWidth="1"/>
    <col min="12" max="12" width="10" customWidth="1"/>
    <col min="13" max="13" width="13.75" customWidth="1"/>
    <col min="14" max="28" width="10" customWidth="1"/>
  </cols>
  <sheetData>
    <row r="1" spans="1:28" ht="31.5" x14ac:dyDescent="0.2">
      <c r="A1" s="154"/>
      <c r="B1" s="676" t="s">
        <v>179</v>
      </c>
      <c r="C1" s="677"/>
      <c r="D1" s="677"/>
      <c r="E1" s="677"/>
      <c r="F1" s="677"/>
      <c r="G1" s="677"/>
      <c r="H1" s="678"/>
      <c r="I1" s="1"/>
      <c r="J1" s="1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</row>
    <row r="2" spans="1:28" ht="24.75" x14ac:dyDescent="0.5">
      <c r="A2" s="154"/>
      <c r="B2" s="779" t="str">
        <f>+Presupuesto!A2</f>
        <v>MODELO CAS  3 - VIVIENDA UNIFAMILIAR 220,92 m2 - OPCIÓN CONSTRUCCIÓN HÚMEDA</v>
      </c>
      <c r="C2" s="677"/>
      <c r="D2" s="677"/>
      <c r="E2" s="677"/>
      <c r="F2" s="677"/>
      <c r="G2" s="677"/>
      <c r="H2" s="678"/>
      <c r="I2" s="2"/>
      <c r="J2" s="2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</row>
    <row r="3" spans="1:28" ht="15" customHeight="1" x14ac:dyDescent="0.25">
      <c r="A3" s="154"/>
      <c r="B3" s="155"/>
      <c r="C3" s="156"/>
      <c r="D3" s="156"/>
      <c r="E3" s="157"/>
      <c r="F3" s="158"/>
      <c r="G3" s="63"/>
      <c r="H3" s="64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</row>
    <row r="4" spans="1:28" ht="15" customHeight="1" x14ac:dyDescent="0.2">
      <c r="A4" s="154"/>
      <c r="B4" s="159">
        <f>+Presupuesto!$A$5</f>
        <v>1</v>
      </c>
      <c r="C4" s="780" t="str">
        <f>+Presupuesto!$B$5</f>
        <v>TRABAJOS PRELIMINARES</v>
      </c>
      <c r="D4" s="724"/>
      <c r="E4" s="724"/>
      <c r="F4" s="724"/>
      <c r="G4" s="724"/>
      <c r="H4" s="725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</row>
    <row r="5" spans="1:28" ht="15" customHeight="1" x14ac:dyDescent="0.2">
      <c r="A5" s="154"/>
      <c r="B5" s="160" t="str">
        <f>+Presupuesto!A6</f>
        <v>1.1</v>
      </c>
      <c r="C5" s="723" t="str">
        <f>+Presupuesto!B6</f>
        <v>Replanteo</v>
      </c>
      <c r="D5" s="724"/>
      <c r="E5" s="724"/>
      <c r="F5" s="724"/>
      <c r="G5" s="725"/>
      <c r="H5" s="161" t="str">
        <f>+Presupuesto!C6</f>
        <v>m2</v>
      </c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8" ht="15" customHeight="1" x14ac:dyDescent="0.2">
      <c r="A6" s="154"/>
      <c r="B6" s="781" t="s">
        <v>180</v>
      </c>
      <c r="C6" s="727"/>
      <c r="D6" s="162"/>
      <c r="E6" s="729" t="s">
        <v>177</v>
      </c>
      <c r="F6" s="163" t="s">
        <v>181</v>
      </c>
      <c r="G6" s="164" t="s">
        <v>182</v>
      </c>
      <c r="H6" s="165" t="s">
        <v>181</v>
      </c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</row>
    <row r="7" spans="1:28" ht="15" customHeight="1" x14ac:dyDescent="0.2">
      <c r="A7" s="154"/>
      <c r="B7" s="728"/>
      <c r="C7" s="681"/>
      <c r="D7" s="166"/>
      <c r="E7" s="730"/>
      <c r="F7" s="167" t="s">
        <v>183</v>
      </c>
      <c r="G7" s="168" t="s">
        <v>184</v>
      </c>
      <c r="H7" s="169" t="s">
        <v>178</v>
      </c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</row>
    <row r="8" spans="1:28" ht="4.5" customHeight="1" x14ac:dyDescent="0.2">
      <c r="A8" s="154"/>
      <c r="B8" s="170"/>
      <c r="C8" s="170"/>
      <c r="D8" s="170"/>
      <c r="E8" s="171"/>
      <c r="F8" s="172"/>
      <c r="G8" s="170"/>
      <c r="H8" s="172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</row>
    <row r="9" spans="1:28" ht="15" customHeight="1" x14ac:dyDescent="0.2">
      <c r="A9" s="154"/>
      <c r="B9" s="782" t="s">
        <v>185</v>
      </c>
      <c r="C9" s="686"/>
      <c r="D9" s="173"/>
      <c r="E9" s="174"/>
      <c r="F9" s="175"/>
      <c r="G9" s="174"/>
      <c r="H9" s="176">
        <f>SUM(H10:H11)</f>
        <v>10283.540382048141</v>
      </c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</row>
    <row r="10" spans="1:28" ht="15" customHeight="1" x14ac:dyDescent="0.2">
      <c r="A10" s="154"/>
      <c r="B10" s="177" t="str">
        <f>+'Lista de Precios'!$B$7</f>
        <v>Materiales de replanteo</v>
      </c>
      <c r="C10" s="178"/>
      <c r="D10" s="179"/>
      <c r="E10" s="180" t="str">
        <f>+'Lista de Precios'!$C$7</f>
        <v>Gl</v>
      </c>
      <c r="F10" s="181">
        <f>+'Lista de Precios'!$D$7</f>
        <v>10283.540382048141</v>
      </c>
      <c r="G10" s="182">
        <v>1</v>
      </c>
      <c r="H10" s="183">
        <f>F10*G10</f>
        <v>10283.540382048141</v>
      </c>
      <c r="I10" s="63"/>
      <c r="J10" s="184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</row>
    <row r="11" spans="1:28" ht="15" customHeight="1" x14ac:dyDescent="0.2">
      <c r="A11" s="154"/>
      <c r="B11" s="177"/>
      <c r="C11" s="178"/>
      <c r="D11" s="185"/>
      <c r="E11" s="180"/>
      <c r="F11" s="181"/>
      <c r="G11" s="182"/>
      <c r="H11" s="18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</row>
    <row r="12" spans="1:28" ht="15" customHeight="1" x14ac:dyDescent="0.2">
      <c r="A12" s="154"/>
      <c r="B12" s="186" t="s">
        <v>186</v>
      </c>
      <c r="C12" s="187"/>
      <c r="D12" s="188"/>
      <c r="E12" s="189"/>
      <c r="F12" s="190"/>
      <c r="G12" s="191"/>
      <c r="H12" s="192">
        <f>SUM(H13:H14)</f>
        <v>2655.68478</v>
      </c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</row>
    <row r="13" spans="1:28" ht="15" customHeight="1" x14ac:dyDescent="0.2">
      <c r="A13" s="154"/>
      <c r="B13" s="177" t="s">
        <v>187</v>
      </c>
      <c r="C13" s="178"/>
      <c r="D13" s="185"/>
      <c r="E13" s="180" t="s">
        <v>188</v>
      </c>
      <c r="F13" s="181">
        <f>+'Mano de Obra'!$J$8</f>
        <v>10110.714599999999</v>
      </c>
      <c r="G13" s="182">
        <v>0.05</v>
      </c>
      <c r="H13" s="183">
        <f>PRODUCT(F13*G13)</f>
        <v>505.53573</v>
      </c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</row>
    <row r="14" spans="1:28" ht="15" customHeight="1" x14ac:dyDescent="0.2">
      <c r="A14" s="154"/>
      <c r="B14" s="177" t="s">
        <v>189</v>
      </c>
      <c r="C14" s="178"/>
      <c r="D14" s="185"/>
      <c r="E14" s="180" t="s">
        <v>188</v>
      </c>
      <c r="F14" s="181">
        <f>+'Mano de Obra'!$J$10</f>
        <v>8600.5962</v>
      </c>
      <c r="G14" s="182">
        <v>0.25</v>
      </c>
      <c r="H14" s="183">
        <f>PRODUCT(F14*G14)</f>
        <v>2150.14905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</row>
    <row r="15" spans="1:28" ht="15" customHeight="1" x14ac:dyDescent="0.2">
      <c r="A15" s="154"/>
      <c r="B15" s="193"/>
      <c r="C15" s="194"/>
      <c r="D15" s="195"/>
      <c r="E15" s="196"/>
      <c r="F15" s="197"/>
      <c r="G15" s="198"/>
      <c r="H15" s="199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</row>
    <row r="16" spans="1:28" ht="15" customHeight="1" x14ac:dyDescent="0.2">
      <c r="A16" s="154"/>
      <c r="B16" s="200"/>
      <c r="C16" s="200"/>
      <c r="D16" s="200"/>
      <c r="E16" s="171"/>
      <c r="F16" s="172"/>
      <c r="G16" s="201"/>
      <c r="H16" s="202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</row>
    <row r="17" spans="1:28" ht="15" customHeight="1" x14ac:dyDescent="0.2">
      <c r="A17" s="154"/>
      <c r="B17" s="203"/>
      <c r="C17" s="203"/>
      <c r="D17" s="203"/>
      <c r="E17" s="171"/>
      <c r="F17" s="172"/>
      <c r="G17" s="204" t="s">
        <v>190</v>
      </c>
      <c r="H17" s="205">
        <f>H9+H12</f>
        <v>12939.22516204814</v>
      </c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</row>
    <row r="18" spans="1:28" ht="15" customHeight="1" x14ac:dyDescent="0.25">
      <c r="A18" s="154"/>
      <c r="B18" s="206"/>
      <c r="C18" s="87"/>
      <c r="D18" s="184"/>
      <c r="E18" s="171"/>
      <c r="F18" s="172"/>
      <c r="G18" s="63"/>
      <c r="H18" s="207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</row>
    <row r="19" spans="1:28" ht="15" customHeight="1" x14ac:dyDescent="0.25">
      <c r="A19" s="154"/>
      <c r="B19" s="206"/>
      <c r="C19" s="87"/>
      <c r="D19" s="184"/>
      <c r="E19" s="171"/>
      <c r="F19" s="172"/>
      <c r="G19" s="63"/>
      <c r="H19" s="207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</row>
    <row r="20" spans="1:28" ht="15" customHeight="1" x14ac:dyDescent="0.25">
      <c r="A20" s="154"/>
      <c r="B20" s="155"/>
      <c r="C20" s="156"/>
      <c r="D20" s="156"/>
      <c r="E20" s="157"/>
      <c r="F20" s="158"/>
      <c r="G20" s="63"/>
      <c r="H20" s="64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</row>
    <row r="21" spans="1:28" ht="15" customHeight="1" x14ac:dyDescent="0.2">
      <c r="A21" s="154"/>
      <c r="B21" s="159">
        <f>+Presupuesto!$A$5</f>
        <v>1</v>
      </c>
      <c r="C21" s="780" t="str">
        <f>+Presupuesto!$B$5</f>
        <v>TRABAJOS PRELIMINARES</v>
      </c>
      <c r="D21" s="724"/>
      <c r="E21" s="724"/>
      <c r="F21" s="724"/>
      <c r="G21" s="724"/>
      <c r="H21" s="725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</row>
    <row r="22" spans="1:28" ht="15" customHeight="1" thickBot="1" x14ac:dyDescent="0.25">
      <c r="A22" s="154"/>
      <c r="B22" s="160" t="str">
        <f>+Presupuesto!A7</f>
        <v>1.2</v>
      </c>
      <c r="C22" s="723" t="str">
        <f>+Presupuesto!B7</f>
        <v>Instalacion del Obrador</v>
      </c>
      <c r="D22" s="724"/>
      <c r="E22" s="724"/>
      <c r="F22" s="724"/>
      <c r="G22" s="725"/>
      <c r="H22" s="161" t="str">
        <f>+Presupuesto!C7</f>
        <v>gl</v>
      </c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</row>
    <row r="23" spans="1:28" ht="15" hidden="1" customHeight="1" x14ac:dyDescent="0.2">
      <c r="A23" s="154"/>
      <c r="B23" s="781" t="s">
        <v>180</v>
      </c>
      <c r="C23" s="727"/>
      <c r="D23" s="162"/>
      <c r="E23" s="729" t="s">
        <v>177</v>
      </c>
      <c r="F23" s="163" t="s">
        <v>181</v>
      </c>
      <c r="G23" s="164" t="s">
        <v>182</v>
      </c>
      <c r="H23" s="165" t="s">
        <v>181</v>
      </c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</row>
    <row r="24" spans="1:28" ht="15" hidden="1" customHeight="1" x14ac:dyDescent="0.2">
      <c r="A24" s="154"/>
      <c r="B24" s="728"/>
      <c r="C24" s="681"/>
      <c r="D24" s="166"/>
      <c r="E24" s="730"/>
      <c r="F24" s="167" t="s">
        <v>183</v>
      </c>
      <c r="G24" s="168" t="s">
        <v>184</v>
      </c>
      <c r="H24" s="169" t="s">
        <v>178</v>
      </c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</row>
    <row r="25" spans="1:28" ht="4.5" customHeight="1" thickBot="1" x14ac:dyDescent="0.25">
      <c r="A25" s="154"/>
      <c r="B25" s="200"/>
      <c r="C25" s="200"/>
      <c r="D25" s="170"/>
      <c r="E25" s="171"/>
      <c r="F25" s="172"/>
      <c r="G25" s="170"/>
      <c r="H25" s="172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</row>
    <row r="26" spans="1:28" ht="15" customHeight="1" x14ac:dyDescent="0.2">
      <c r="A26" s="154"/>
      <c r="B26" s="782" t="s">
        <v>185</v>
      </c>
      <c r="C26" s="686"/>
      <c r="D26" s="208"/>
      <c r="E26" s="174"/>
      <c r="F26" s="175"/>
      <c r="G26" s="174"/>
      <c r="H26" s="209">
        <f>SUM(H27)</f>
        <v>340525.22545556864</v>
      </c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</row>
    <row r="27" spans="1:28" ht="15" customHeight="1" x14ac:dyDescent="0.2">
      <c r="A27" s="154"/>
      <c r="B27" s="177" t="str">
        <f>+'Lista de Precios'!$B$8</f>
        <v>Construcción de obrador 16 m2</v>
      </c>
      <c r="C27" s="178"/>
      <c r="D27" s="210"/>
      <c r="E27" s="180" t="str">
        <f>+'Lista de Precios'!$C$8</f>
        <v>Gl</v>
      </c>
      <c r="F27" s="181">
        <f>+'Lista de Precios'!$D$8</f>
        <v>340525.22545556864</v>
      </c>
      <c r="G27" s="180">
        <v>1</v>
      </c>
      <c r="H27" s="211">
        <f>PRODUCT(F27*G27)</f>
        <v>340525.22545556864</v>
      </c>
      <c r="I27" s="63"/>
      <c r="J27" s="184"/>
      <c r="K27" s="63"/>
      <c r="L27" s="63"/>
      <c r="M27" s="184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</row>
    <row r="28" spans="1:28" ht="15" customHeight="1" x14ac:dyDescent="0.2">
      <c r="A28" s="154"/>
      <c r="B28" s="177"/>
      <c r="C28" s="178"/>
      <c r="D28" s="212"/>
      <c r="E28" s="180"/>
      <c r="F28" s="181"/>
      <c r="G28" s="180"/>
      <c r="H28" s="211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</row>
    <row r="29" spans="1:28" ht="15" customHeight="1" x14ac:dyDescent="0.2">
      <c r="A29" s="154"/>
      <c r="B29" s="783" t="s">
        <v>186</v>
      </c>
      <c r="C29" s="623"/>
      <c r="D29" s="213"/>
      <c r="E29" s="189"/>
      <c r="F29" s="190"/>
      <c r="G29" s="189"/>
      <c r="H29" s="214">
        <f>SUM(H30:H31)</f>
        <v>246857.1672</v>
      </c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</row>
    <row r="30" spans="1:28" ht="15" customHeight="1" x14ac:dyDescent="0.2">
      <c r="A30" s="154"/>
      <c r="B30" s="751" t="s">
        <v>187</v>
      </c>
      <c r="C30" s="623"/>
      <c r="D30" s="212"/>
      <c r="E30" s="180" t="s">
        <v>188</v>
      </c>
      <c r="F30" s="181">
        <f>+'Mano de Obra'!$J$8</f>
        <v>10110.714599999999</v>
      </c>
      <c r="G30" s="180">
        <v>4</v>
      </c>
      <c r="H30" s="211">
        <f>PRODUCT(F30*G30)</f>
        <v>40442.858399999997</v>
      </c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</row>
    <row r="31" spans="1:28" ht="15" customHeight="1" x14ac:dyDescent="0.2">
      <c r="A31" s="154"/>
      <c r="B31" s="751" t="s">
        <v>189</v>
      </c>
      <c r="C31" s="623"/>
      <c r="D31" s="212"/>
      <c r="E31" s="180" t="s">
        <v>188</v>
      </c>
      <c r="F31" s="181">
        <f>+'Mano de Obra'!$J$10</f>
        <v>8600.5962</v>
      </c>
      <c r="G31" s="180">
        <v>24</v>
      </c>
      <c r="H31" s="211">
        <f>PRODUCT(F31*G31)</f>
        <v>206414.3088</v>
      </c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</row>
    <row r="32" spans="1:28" ht="15" customHeight="1" x14ac:dyDescent="0.2">
      <c r="A32" s="154"/>
      <c r="B32" s="784"/>
      <c r="C32" s="785"/>
      <c r="D32" s="217"/>
      <c r="E32" s="196"/>
      <c r="F32" s="197"/>
      <c r="G32" s="196"/>
      <c r="H32" s="218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</row>
    <row r="33" spans="1:28" ht="15" customHeight="1" x14ac:dyDescent="0.2">
      <c r="A33" s="154"/>
      <c r="B33" s="170"/>
      <c r="C33" s="170"/>
      <c r="D33" s="170"/>
      <c r="E33" s="171"/>
      <c r="F33" s="172"/>
      <c r="G33" s="171"/>
      <c r="H33" s="172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</row>
    <row r="34" spans="1:28" ht="15" customHeight="1" x14ac:dyDescent="0.2">
      <c r="A34" s="154"/>
      <c r="B34" s="170"/>
      <c r="C34" s="170"/>
      <c r="D34" s="170"/>
      <c r="E34" s="171"/>
      <c r="F34" s="172"/>
      <c r="G34" s="204" t="s">
        <v>190</v>
      </c>
      <c r="H34" s="219">
        <f>H26+H29</f>
        <v>587382.39265556866</v>
      </c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</row>
    <row r="35" spans="1:28" ht="15" customHeight="1" x14ac:dyDescent="0.25">
      <c r="A35" s="154"/>
      <c r="B35" s="155"/>
      <c r="C35" s="156"/>
      <c r="D35" s="156"/>
      <c r="E35" s="157"/>
      <c r="F35" s="158"/>
      <c r="G35" s="63"/>
      <c r="H35" s="6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</row>
    <row r="36" spans="1:28" ht="15" customHeight="1" x14ac:dyDescent="0.25">
      <c r="A36" s="154"/>
      <c r="B36" s="155"/>
      <c r="C36" s="156"/>
      <c r="D36" s="156"/>
      <c r="E36" s="157"/>
      <c r="F36" s="158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</row>
    <row r="37" spans="1:28" ht="15" customHeight="1" x14ac:dyDescent="0.25">
      <c r="A37" s="154"/>
      <c r="B37" s="155"/>
      <c r="C37" s="156"/>
      <c r="D37" s="156"/>
      <c r="E37" s="157"/>
      <c r="F37" s="158"/>
      <c r="G37" s="63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</row>
    <row r="38" spans="1:28" ht="15" customHeight="1" x14ac:dyDescent="0.2">
      <c r="A38" s="154"/>
      <c r="B38" s="159">
        <f>+Presupuesto!$A$5</f>
        <v>1</v>
      </c>
      <c r="C38" s="780" t="str">
        <f>+Presupuesto!$B$5</f>
        <v>TRABAJOS PRELIMINARES</v>
      </c>
      <c r="D38" s="724"/>
      <c r="E38" s="724"/>
      <c r="F38" s="724"/>
      <c r="G38" s="724"/>
      <c r="H38" s="725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</row>
    <row r="39" spans="1:28" ht="15" customHeight="1" x14ac:dyDescent="0.2">
      <c r="A39" s="154"/>
      <c r="B39" s="160" t="str">
        <f>+Presupuesto!A8</f>
        <v>1.3</v>
      </c>
      <c r="C39" s="723" t="str">
        <f>+Presupuesto!B8</f>
        <v>Cartel de Obra</v>
      </c>
      <c r="D39" s="724"/>
      <c r="E39" s="724"/>
      <c r="F39" s="724"/>
      <c r="G39" s="725"/>
      <c r="H39" s="161" t="str">
        <f>+Presupuesto!C8</f>
        <v>gl</v>
      </c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</row>
    <row r="40" spans="1:28" ht="15" customHeight="1" x14ac:dyDescent="0.25">
      <c r="A40" s="154"/>
      <c r="B40" s="726" t="s">
        <v>180</v>
      </c>
      <c r="C40" s="727"/>
      <c r="D40" s="220"/>
      <c r="E40" s="729" t="s">
        <v>177</v>
      </c>
      <c r="F40" s="163" t="s">
        <v>181</v>
      </c>
      <c r="G40" s="221" t="s">
        <v>182</v>
      </c>
      <c r="H40" s="222" t="s">
        <v>181</v>
      </c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</row>
    <row r="41" spans="1:28" ht="15" customHeight="1" x14ac:dyDescent="0.25">
      <c r="A41" s="154"/>
      <c r="B41" s="728"/>
      <c r="C41" s="681"/>
      <c r="D41" s="223"/>
      <c r="E41" s="730"/>
      <c r="F41" s="167" t="s">
        <v>183</v>
      </c>
      <c r="G41" s="224" t="s">
        <v>184</v>
      </c>
      <c r="H41" s="225" t="s">
        <v>178</v>
      </c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</row>
    <row r="42" spans="1:28" ht="4.5" customHeight="1" x14ac:dyDescent="0.2">
      <c r="A42" s="154"/>
      <c r="B42" s="170"/>
      <c r="C42" s="89"/>
      <c r="D42" s="89"/>
      <c r="E42" s="171"/>
      <c r="F42" s="172"/>
      <c r="G42" s="89"/>
      <c r="H42" s="226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</row>
    <row r="43" spans="1:28" ht="15" customHeight="1" x14ac:dyDescent="0.25">
      <c r="A43" s="154"/>
      <c r="B43" s="731" t="s">
        <v>185</v>
      </c>
      <c r="C43" s="686"/>
      <c r="D43" s="227"/>
      <c r="E43" s="174"/>
      <c r="F43" s="175"/>
      <c r="G43" s="228"/>
      <c r="H43" s="229">
        <f>SUM(H44:H45)</f>
        <v>32076.100173217143</v>
      </c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</row>
    <row r="44" spans="1:28" ht="15" customHeight="1" x14ac:dyDescent="0.2">
      <c r="A44" s="154"/>
      <c r="B44" s="177" t="str">
        <f>+'Lista de Precios'!$B$9</f>
        <v>Cartel de Obra</v>
      </c>
      <c r="C44" s="230"/>
      <c r="D44" s="231"/>
      <c r="E44" s="180" t="str">
        <f>+'Lista de Precios'!$C$9</f>
        <v>Gl</v>
      </c>
      <c r="F44" s="181">
        <f>+'Lista de Precios'!$D$9</f>
        <v>32076.100173217143</v>
      </c>
      <c r="G44" s="68">
        <v>1</v>
      </c>
      <c r="H44" s="232">
        <f>PRODUCT(F44*G44)</f>
        <v>32076.100173217143</v>
      </c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</row>
    <row r="45" spans="1:28" ht="15" customHeight="1" x14ac:dyDescent="0.2">
      <c r="A45" s="154"/>
      <c r="B45" s="215"/>
      <c r="C45" s="233"/>
      <c r="D45" s="233"/>
      <c r="E45" s="180"/>
      <c r="F45" s="181"/>
      <c r="G45" s="68"/>
      <c r="H45" s="232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</row>
    <row r="46" spans="1:28" ht="15" customHeight="1" x14ac:dyDescent="0.25">
      <c r="A46" s="154"/>
      <c r="B46" s="732" t="s">
        <v>186</v>
      </c>
      <c r="C46" s="623"/>
      <c r="D46" s="234"/>
      <c r="E46" s="189"/>
      <c r="F46" s="190"/>
      <c r="G46" s="235"/>
      <c r="H46" s="236">
        <f>SUM(H47:H48)</f>
        <v>4300.2981</v>
      </c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</row>
    <row r="47" spans="1:28" ht="15" customHeight="1" x14ac:dyDescent="0.2">
      <c r="A47" s="154"/>
      <c r="B47" s="720" t="s">
        <v>187</v>
      </c>
      <c r="C47" s="623"/>
      <c r="D47" s="233"/>
      <c r="E47" s="180" t="s">
        <v>188</v>
      </c>
      <c r="F47" s="181">
        <f>+'Mano de Obra'!$J$8</f>
        <v>10110.714599999999</v>
      </c>
      <c r="G47" s="68">
        <v>0</v>
      </c>
      <c r="H47" s="232">
        <f>PRODUCT(F47*G47)</f>
        <v>0</v>
      </c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</row>
    <row r="48" spans="1:28" ht="15" customHeight="1" x14ac:dyDescent="0.2">
      <c r="A48" s="154"/>
      <c r="B48" s="720" t="s">
        <v>191</v>
      </c>
      <c r="C48" s="623"/>
      <c r="D48" s="233"/>
      <c r="E48" s="180" t="s">
        <v>188</v>
      </c>
      <c r="F48" s="181">
        <f>+'Mano de Obra'!$J$10</f>
        <v>8600.5962</v>
      </c>
      <c r="G48" s="68">
        <v>0.5</v>
      </c>
      <c r="H48" s="232">
        <f>PRODUCT(F48*G48)</f>
        <v>4300.2981</v>
      </c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</row>
    <row r="49" spans="1:28" ht="15" customHeight="1" x14ac:dyDescent="0.2">
      <c r="A49" s="154"/>
      <c r="B49" s="786"/>
      <c r="C49" s="785"/>
      <c r="D49" s="237"/>
      <c r="E49" s="196"/>
      <c r="F49" s="197"/>
      <c r="G49" s="238"/>
      <c r="H49" s="239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</row>
    <row r="50" spans="1:28" ht="15" customHeight="1" x14ac:dyDescent="0.2">
      <c r="A50" s="154"/>
      <c r="B50" s="200"/>
      <c r="C50" s="240"/>
      <c r="D50" s="240"/>
      <c r="E50" s="171"/>
      <c r="F50" s="172"/>
      <c r="G50" s="184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</row>
    <row r="51" spans="1:28" ht="15" customHeight="1" x14ac:dyDescent="0.25">
      <c r="A51" s="154"/>
      <c r="B51" s="203"/>
      <c r="C51" s="63"/>
      <c r="D51" s="63"/>
      <c r="E51" s="171"/>
      <c r="F51" s="172"/>
      <c r="G51" s="241" t="s">
        <v>190</v>
      </c>
      <c r="H51" s="242">
        <f>H43+H46</f>
        <v>36376.398273217143</v>
      </c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</row>
    <row r="52" spans="1:28" ht="15" customHeight="1" x14ac:dyDescent="0.25">
      <c r="A52" s="154"/>
      <c r="B52" s="155"/>
      <c r="C52" s="156"/>
      <c r="D52" s="156"/>
      <c r="E52" s="157"/>
      <c r="F52" s="158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</row>
    <row r="53" spans="1:28" ht="15" customHeight="1" x14ac:dyDescent="0.25">
      <c r="A53" s="154"/>
      <c r="B53" s="155"/>
      <c r="C53" s="156"/>
      <c r="D53" s="156"/>
      <c r="E53" s="157"/>
      <c r="F53" s="158"/>
      <c r="G53" s="63"/>
      <c r="H53" s="64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</row>
    <row r="54" spans="1:28" ht="15" customHeight="1" x14ac:dyDescent="0.25">
      <c r="A54" s="154"/>
      <c r="B54" s="155"/>
      <c r="C54" s="156"/>
      <c r="D54" s="156"/>
      <c r="E54" s="157"/>
      <c r="F54" s="158"/>
      <c r="G54" s="63"/>
      <c r="H54" s="6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</row>
    <row r="55" spans="1:28" ht="15" customHeight="1" x14ac:dyDescent="0.2">
      <c r="A55" s="154"/>
      <c r="B55" s="159">
        <f>+Presupuesto!$A$5</f>
        <v>1</v>
      </c>
      <c r="C55" s="780" t="str">
        <f>+Presupuesto!$B$5</f>
        <v>TRABAJOS PRELIMINARES</v>
      </c>
      <c r="D55" s="724"/>
      <c r="E55" s="724"/>
      <c r="F55" s="724"/>
      <c r="G55" s="724"/>
      <c r="H55" s="725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</row>
    <row r="56" spans="1:28" ht="15" customHeight="1" x14ac:dyDescent="0.2">
      <c r="A56" s="154"/>
      <c r="B56" s="160" t="str">
        <f>+Presupuesto!A9</f>
        <v>1.4</v>
      </c>
      <c r="C56" s="723" t="str">
        <f>+Presupuesto!B9</f>
        <v>Limpieza preliminar y periodica de obra</v>
      </c>
      <c r="D56" s="724"/>
      <c r="E56" s="724"/>
      <c r="F56" s="724"/>
      <c r="G56" s="725"/>
      <c r="H56" s="161" t="str">
        <f>+Presupuesto!C9</f>
        <v>gl</v>
      </c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</row>
    <row r="57" spans="1:28" ht="15" customHeight="1" x14ac:dyDescent="0.25">
      <c r="A57" s="154"/>
      <c r="B57" s="726" t="s">
        <v>180</v>
      </c>
      <c r="C57" s="727"/>
      <c r="D57" s="220"/>
      <c r="E57" s="729" t="s">
        <v>177</v>
      </c>
      <c r="F57" s="163" t="s">
        <v>181</v>
      </c>
      <c r="G57" s="221" t="s">
        <v>182</v>
      </c>
      <c r="H57" s="222" t="s">
        <v>181</v>
      </c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</row>
    <row r="58" spans="1:28" ht="15" customHeight="1" x14ac:dyDescent="0.25">
      <c r="A58" s="154"/>
      <c r="B58" s="728"/>
      <c r="C58" s="681"/>
      <c r="D58" s="223"/>
      <c r="E58" s="730"/>
      <c r="F58" s="167" t="s">
        <v>183</v>
      </c>
      <c r="G58" s="224" t="s">
        <v>184</v>
      </c>
      <c r="H58" s="225" t="s">
        <v>178</v>
      </c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</row>
    <row r="59" spans="1:28" ht="4.5" customHeight="1" x14ac:dyDescent="0.2">
      <c r="A59" s="154"/>
      <c r="B59" s="170"/>
      <c r="C59" s="89"/>
      <c r="D59" s="89"/>
      <c r="E59" s="171"/>
      <c r="F59" s="172"/>
      <c r="G59" s="89"/>
      <c r="H59" s="226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</row>
    <row r="60" spans="1:28" ht="15" customHeight="1" x14ac:dyDescent="0.25">
      <c r="A60" s="154"/>
      <c r="B60" s="731" t="s">
        <v>185</v>
      </c>
      <c r="C60" s="686"/>
      <c r="D60" s="227"/>
      <c r="E60" s="174"/>
      <c r="F60" s="175"/>
      <c r="G60" s="228"/>
      <c r="H60" s="229">
        <f>SUM(H61)</f>
        <v>143899.53424200948</v>
      </c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</row>
    <row r="61" spans="1:28" ht="15" customHeight="1" x14ac:dyDescent="0.2">
      <c r="A61" s="154"/>
      <c r="B61" s="177" t="str">
        <f>+'Lista de Precios'!$B$10</f>
        <v>Contenedores</v>
      </c>
      <c r="C61" s="230"/>
      <c r="D61" s="103"/>
      <c r="E61" s="180" t="str">
        <f>+'Lista de Precios'!$C$10</f>
        <v>un</v>
      </c>
      <c r="F61" s="181">
        <f>+'Lista de Precios'!$D$10</f>
        <v>71949.767121004741</v>
      </c>
      <c r="G61" s="68">
        <v>2</v>
      </c>
      <c r="H61" s="232">
        <f>PRODUCT(F61*G61)</f>
        <v>143899.53424200948</v>
      </c>
      <c r="I61" s="63"/>
      <c r="J61" s="184"/>
      <c r="K61" s="63"/>
      <c r="L61" s="63"/>
      <c r="M61" s="184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</row>
    <row r="62" spans="1:28" ht="15" customHeight="1" x14ac:dyDescent="0.2">
      <c r="A62" s="154"/>
      <c r="B62" s="177"/>
      <c r="C62" s="230"/>
      <c r="D62" s="233"/>
      <c r="E62" s="180"/>
      <c r="F62" s="181"/>
      <c r="G62" s="68"/>
      <c r="H62" s="232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</row>
    <row r="63" spans="1:28" ht="15" customHeight="1" x14ac:dyDescent="0.25">
      <c r="A63" s="154"/>
      <c r="B63" s="732" t="s">
        <v>186</v>
      </c>
      <c r="C63" s="623"/>
      <c r="D63" s="234"/>
      <c r="E63" s="189"/>
      <c r="F63" s="190"/>
      <c r="G63" s="235"/>
      <c r="H63" s="236">
        <f>SUM(H64)</f>
        <v>275219.0784</v>
      </c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</row>
    <row r="64" spans="1:28" ht="15" customHeight="1" x14ac:dyDescent="0.2">
      <c r="A64" s="154"/>
      <c r="B64" s="720" t="s">
        <v>191</v>
      </c>
      <c r="C64" s="623"/>
      <c r="D64" s="233"/>
      <c r="E64" s="180" t="s">
        <v>188</v>
      </c>
      <c r="F64" s="181">
        <f>+'Mano de Obra'!$J$10</f>
        <v>8600.5962</v>
      </c>
      <c r="G64" s="68">
        <v>32</v>
      </c>
      <c r="H64" s="232">
        <f>PRODUCT(F64*G64)</f>
        <v>275219.0784</v>
      </c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</row>
    <row r="65" spans="1:28" ht="15" customHeight="1" x14ac:dyDescent="0.2">
      <c r="A65" s="154"/>
      <c r="B65" s="216"/>
      <c r="C65" s="243"/>
      <c r="D65" s="243"/>
      <c r="E65" s="196"/>
      <c r="F65" s="197"/>
      <c r="G65" s="238"/>
      <c r="H65" s="239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</row>
    <row r="66" spans="1:28" ht="15" customHeight="1" x14ac:dyDescent="0.2">
      <c r="A66" s="154"/>
      <c r="B66" s="200"/>
      <c r="C66" s="240"/>
      <c r="D66" s="240"/>
      <c r="E66" s="171"/>
      <c r="F66" s="172"/>
      <c r="G66" s="184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</row>
    <row r="67" spans="1:28" ht="15" customHeight="1" x14ac:dyDescent="0.25">
      <c r="A67" s="154"/>
      <c r="B67" s="203"/>
      <c r="C67" s="63"/>
      <c r="D67" s="63"/>
      <c r="E67" s="171"/>
      <c r="F67" s="172"/>
      <c r="G67" s="241" t="s">
        <v>190</v>
      </c>
      <c r="H67" s="242">
        <f>H60+H63</f>
        <v>419118.61264200951</v>
      </c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</row>
    <row r="68" spans="1:28" ht="15" customHeight="1" x14ac:dyDescent="0.2">
      <c r="A68" s="154"/>
      <c r="B68" s="203"/>
      <c r="C68" s="63"/>
      <c r="D68" s="63"/>
      <c r="E68" s="171"/>
      <c r="F68" s="172"/>
      <c r="G68" s="63"/>
      <c r="H68" s="6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</row>
    <row r="69" spans="1:28" ht="15" customHeight="1" x14ac:dyDescent="0.2">
      <c r="A69" s="154"/>
      <c r="B69" s="203"/>
      <c r="C69" s="63"/>
      <c r="D69" s="63"/>
      <c r="E69" s="171"/>
      <c r="F69" s="172"/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</row>
    <row r="70" spans="1:28" ht="15" customHeight="1" x14ac:dyDescent="0.2">
      <c r="A70" s="154"/>
      <c r="B70" s="203"/>
      <c r="C70" s="63"/>
      <c r="D70" s="63"/>
      <c r="E70" s="171"/>
      <c r="F70" s="172"/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</row>
    <row r="71" spans="1:28" ht="15" customHeight="1" x14ac:dyDescent="0.2">
      <c r="A71" s="154"/>
      <c r="B71" s="244">
        <f>+Presupuesto!$A$11</f>
        <v>2</v>
      </c>
      <c r="C71" s="787" t="str">
        <f>+Presupuesto!$B$11</f>
        <v>MOVIMIENTOS DE SUELO</v>
      </c>
      <c r="D71" s="724"/>
      <c r="E71" s="724"/>
      <c r="F71" s="724"/>
      <c r="G71" s="724"/>
      <c r="H71" s="725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</row>
    <row r="72" spans="1:28" ht="15" customHeight="1" x14ac:dyDescent="0.2">
      <c r="A72" s="154"/>
      <c r="B72" s="160" t="str">
        <f>+Presupuesto!A12</f>
        <v>2.1</v>
      </c>
      <c r="C72" s="723" t="str">
        <f>+Presupuesto!B12</f>
        <v>Nivelacion, relleno y compactado del terreno</v>
      </c>
      <c r="D72" s="724"/>
      <c r="E72" s="724"/>
      <c r="F72" s="724"/>
      <c r="G72" s="725"/>
      <c r="H72" s="161" t="str">
        <f>+Presupuesto!C12</f>
        <v>m3</v>
      </c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</row>
    <row r="73" spans="1:28" ht="15" customHeight="1" x14ac:dyDescent="0.25">
      <c r="A73" s="154"/>
      <c r="B73" s="726" t="s">
        <v>180</v>
      </c>
      <c r="C73" s="727"/>
      <c r="D73" s="220"/>
      <c r="E73" s="729" t="s">
        <v>177</v>
      </c>
      <c r="F73" s="163" t="s">
        <v>181</v>
      </c>
      <c r="G73" s="221" t="s">
        <v>182</v>
      </c>
      <c r="H73" s="222" t="s">
        <v>181</v>
      </c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</row>
    <row r="74" spans="1:28" ht="15" customHeight="1" x14ac:dyDescent="0.25">
      <c r="A74" s="154"/>
      <c r="B74" s="728"/>
      <c r="C74" s="681"/>
      <c r="D74" s="223"/>
      <c r="E74" s="730"/>
      <c r="F74" s="167" t="s">
        <v>183</v>
      </c>
      <c r="G74" s="224" t="s">
        <v>184</v>
      </c>
      <c r="H74" s="225" t="s">
        <v>178</v>
      </c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</row>
    <row r="75" spans="1:28" ht="4.5" customHeight="1" x14ac:dyDescent="0.2">
      <c r="A75" s="154"/>
      <c r="B75" s="170"/>
      <c r="C75" s="89"/>
      <c r="D75" s="89"/>
      <c r="E75" s="171"/>
      <c r="F75" s="172"/>
      <c r="G75" s="89"/>
      <c r="H75" s="226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</row>
    <row r="76" spans="1:28" ht="15" customHeight="1" x14ac:dyDescent="0.25">
      <c r="A76" s="154"/>
      <c r="B76" s="731" t="s">
        <v>185</v>
      </c>
      <c r="C76" s="686"/>
      <c r="D76" s="227"/>
      <c r="E76" s="174"/>
      <c r="F76" s="175"/>
      <c r="G76" s="228"/>
      <c r="H76" s="229">
        <f>SUM(H77)</f>
        <v>26115.100658735042</v>
      </c>
      <c r="I76" s="63"/>
      <c r="J76" s="63"/>
      <c r="K76" s="245"/>
      <c r="L76" s="245"/>
      <c r="M76" s="245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</row>
    <row r="77" spans="1:28" ht="15" customHeight="1" x14ac:dyDescent="0.2">
      <c r="A77" s="154"/>
      <c r="B77" s="177" t="str">
        <f>+'Lista de Precios'!$B$21</f>
        <v>Ripio Lavado 1/5</v>
      </c>
      <c r="C77" s="230"/>
      <c r="D77" s="103"/>
      <c r="E77" s="180" t="str">
        <f>+'Lista de Precios'!$C$21</f>
        <v>m3</v>
      </c>
      <c r="F77" s="181">
        <f>+'Lista de Precios'!$D$21</f>
        <v>26115.100658735042</v>
      </c>
      <c r="G77" s="68">
        <v>1</v>
      </c>
      <c r="H77" s="232">
        <f>PRODUCT(F77*G77)</f>
        <v>26115.100658735042</v>
      </c>
      <c r="I77" s="63"/>
      <c r="J77" s="184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</row>
    <row r="78" spans="1:28" ht="15" customHeight="1" x14ac:dyDescent="0.2">
      <c r="A78" s="154"/>
      <c r="B78" s="177"/>
      <c r="C78" s="230"/>
      <c r="D78" s="233"/>
      <c r="E78" s="180"/>
      <c r="F78" s="181"/>
      <c r="G78" s="68"/>
      <c r="H78" s="232"/>
      <c r="I78" s="63"/>
      <c r="J78" s="63"/>
      <c r="K78" s="63"/>
      <c r="L78" s="63"/>
      <c r="M78" s="246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</row>
    <row r="79" spans="1:28" ht="15" customHeight="1" x14ac:dyDescent="0.25">
      <c r="A79" s="154"/>
      <c r="B79" s="732" t="s">
        <v>186</v>
      </c>
      <c r="C79" s="623"/>
      <c r="D79" s="234"/>
      <c r="E79" s="189"/>
      <c r="F79" s="190"/>
      <c r="G79" s="235"/>
      <c r="H79" s="236">
        <f>SUM(H80:H81)</f>
        <v>18535.287623999997</v>
      </c>
      <c r="I79" s="63"/>
      <c r="J79" s="63"/>
      <c r="K79" s="63"/>
      <c r="L79" s="63"/>
      <c r="M79" s="247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</row>
    <row r="80" spans="1:28" ht="15" customHeight="1" x14ac:dyDescent="0.2">
      <c r="A80" s="154"/>
      <c r="B80" s="720" t="s">
        <v>187</v>
      </c>
      <c r="C80" s="623"/>
      <c r="D80" s="233"/>
      <c r="E80" s="180" t="s">
        <v>188</v>
      </c>
      <c r="F80" s="181">
        <f>+'Mano de Obra'!$J$8</f>
        <v>10110.714599999999</v>
      </c>
      <c r="G80" s="68">
        <v>0.2</v>
      </c>
      <c r="H80" s="232">
        <f>PRODUCT(F80*G80)</f>
        <v>2022.14292</v>
      </c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</row>
    <row r="81" spans="1:28" ht="15" customHeight="1" x14ac:dyDescent="0.2">
      <c r="A81" s="154"/>
      <c r="B81" s="720" t="s">
        <v>191</v>
      </c>
      <c r="C81" s="623"/>
      <c r="D81" s="233"/>
      <c r="E81" s="180" t="s">
        <v>188</v>
      </c>
      <c r="F81" s="181">
        <f>+'Mano de Obra'!$J$10</f>
        <v>8600.5962</v>
      </c>
      <c r="G81" s="68">
        <v>1.92</v>
      </c>
      <c r="H81" s="232">
        <f>PRODUCT(F81*G81)</f>
        <v>16513.144703999998</v>
      </c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</row>
    <row r="82" spans="1:28" ht="15" customHeight="1" x14ac:dyDescent="0.2">
      <c r="A82" s="154"/>
      <c r="B82" s="786"/>
      <c r="C82" s="785"/>
      <c r="D82" s="237"/>
      <c r="E82" s="196"/>
      <c r="F82" s="197"/>
      <c r="G82" s="238"/>
      <c r="H82" s="239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</row>
    <row r="83" spans="1:28" ht="15" customHeight="1" x14ac:dyDescent="0.2">
      <c r="A83" s="154"/>
      <c r="B83" s="200"/>
      <c r="C83" s="240"/>
      <c r="D83" s="240"/>
      <c r="E83" s="171"/>
      <c r="F83" s="172"/>
      <c r="G83" s="184"/>
      <c r="H83" s="64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</row>
    <row r="84" spans="1:28" ht="15" customHeight="1" x14ac:dyDescent="0.25">
      <c r="A84" s="154"/>
      <c r="B84" s="203"/>
      <c r="C84" s="63"/>
      <c r="D84" s="63"/>
      <c r="E84" s="171"/>
      <c r="F84" s="172"/>
      <c r="G84" s="241" t="s">
        <v>190</v>
      </c>
      <c r="H84" s="242">
        <f>SUM(H76+H79)</f>
        <v>44650.388282735039</v>
      </c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</row>
    <row r="85" spans="1:28" ht="15" customHeight="1" x14ac:dyDescent="0.25">
      <c r="A85" s="154"/>
      <c r="B85" s="203"/>
      <c r="C85" s="63"/>
      <c r="D85" s="63"/>
      <c r="E85" s="171"/>
      <c r="F85" s="172"/>
      <c r="G85" s="156"/>
      <c r="H85" s="207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</row>
    <row r="86" spans="1:28" ht="15" customHeight="1" x14ac:dyDescent="0.25">
      <c r="A86" s="154"/>
      <c r="B86" s="203"/>
      <c r="C86" s="63"/>
      <c r="D86" s="63"/>
      <c r="E86" s="171"/>
      <c r="F86" s="172"/>
      <c r="G86" s="156"/>
      <c r="H86" s="207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</row>
    <row r="87" spans="1:28" ht="15" customHeight="1" x14ac:dyDescent="0.25">
      <c r="A87" s="154"/>
      <c r="B87" s="203"/>
      <c r="C87" s="63"/>
      <c r="D87" s="63"/>
      <c r="E87" s="171"/>
      <c r="F87" s="172"/>
      <c r="G87" s="156"/>
      <c r="H87" s="207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</row>
    <row r="88" spans="1:28" ht="15" customHeight="1" x14ac:dyDescent="0.2">
      <c r="A88" s="154"/>
      <c r="B88" s="244">
        <f>+Presupuesto!$A$11</f>
        <v>2</v>
      </c>
      <c r="C88" s="787" t="str">
        <f>+Presupuesto!$B$11</f>
        <v>MOVIMIENTOS DE SUELO</v>
      </c>
      <c r="D88" s="724"/>
      <c r="E88" s="724"/>
      <c r="F88" s="724"/>
      <c r="G88" s="724"/>
      <c r="H88" s="725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</row>
    <row r="89" spans="1:28" ht="15" customHeight="1" x14ac:dyDescent="0.2">
      <c r="A89" s="154"/>
      <c r="B89" s="160" t="str">
        <f>+Presupuesto!A13</f>
        <v>2.2</v>
      </c>
      <c r="C89" s="723" t="str">
        <f>+Presupuesto!B13</f>
        <v>Excavacion para bases y cimientos</v>
      </c>
      <c r="D89" s="724"/>
      <c r="E89" s="724"/>
      <c r="F89" s="724"/>
      <c r="G89" s="725"/>
      <c r="H89" s="161" t="str">
        <f>+Presupuesto!C13</f>
        <v>m3</v>
      </c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</row>
    <row r="90" spans="1:28" ht="15" customHeight="1" x14ac:dyDescent="0.25">
      <c r="A90" s="154"/>
      <c r="B90" s="726" t="s">
        <v>180</v>
      </c>
      <c r="C90" s="727"/>
      <c r="D90" s="220"/>
      <c r="E90" s="729" t="s">
        <v>177</v>
      </c>
      <c r="F90" s="163" t="s">
        <v>181</v>
      </c>
      <c r="G90" s="221" t="s">
        <v>182</v>
      </c>
      <c r="H90" s="222" t="s">
        <v>181</v>
      </c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</row>
    <row r="91" spans="1:28" ht="15" customHeight="1" x14ac:dyDescent="0.25">
      <c r="A91" s="154"/>
      <c r="B91" s="728"/>
      <c r="C91" s="681"/>
      <c r="D91" s="223"/>
      <c r="E91" s="730"/>
      <c r="F91" s="167" t="s">
        <v>183</v>
      </c>
      <c r="G91" s="224" t="s">
        <v>184</v>
      </c>
      <c r="H91" s="225" t="s">
        <v>178</v>
      </c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</row>
    <row r="92" spans="1:28" ht="4.5" customHeight="1" x14ac:dyDescent="0.2">
      <c r="A92" s="154"/>
      <c r="B92" s="170"/>
      <c r="C92" s="89"/>
      <c r="D92" s="89"/>
      <c r="E92" s="171"/>
      <c r="F92" s="172"/>
      <c r="G92" s="89"/>
      <c r="H92" s="226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</row>
    <row r="93" spans="1:28" ht="15" customHeight="1" x14ac:dyDescent="0.25">
      <c r="A93" s="154"/>
      <c r="B93" s="731" t="s">
        <v>185</v>
      </c>
      <c r="C93" s="686"/>
      <c r="D93" s="227"/>
      <c r="E93" s="174"/>
      <c r="F93" s="175"/>
      <c r="G93" s="228"/>
      <c r="H93" s="229">
        <f>SUM(H94)</f>
        <v>0</v>
      </c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</row>
    <row r="94" spans="1:28" ht="15" customHeight="1" x14ac:dyDescent="0.2">
      <c r="A94" s="154"/>
      <c r="B94" s="720"/>
      <c r="C94" s="623"/>
      <c r="D94" s="233"/>
      <c r="E94" s="180" t="s">
        <v>169</v>
      </c>
      <c r="F94" s="181"/>
      <c r="G94" s="68"/>
      <c r="H94" s="232">
        <f>PRODUCT(F94*G94)</f>
        <v>0</v>
      </c>
      <c r="I94" s="63"/>
      <c r="J94" s="184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</row>
    <row r="95" spans="1:28" ht="15" customHeight="1" x14ac:dyDescent="0.2">
      <c r="A95" s="154"/>
      <c r="B95" s="720"/>
      <c r="C95" s="623"/>
      <c r="D95" s="233"/>
      <c r="E95" s="180"/>
      <c r="F95" s="181"/>
      <c r="G95" s="68"/>
      <c r="H95" s="232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</row>
    <row r="96" spans="1:28" ht="15" customHeight="1" x14ac:dyDescent="0.25">
      <c r="A96" s="154"/>
      <c r="B96" s="732" t="s">
        <v>186</v>
      </c>
      <c r="C96" s="623"/>
      <c r="D96" s="234"/>
      <c r="E96" s="189"/>
      <c r="F96" s="190"/>
      <c r="G96" s="235"/>
      <c r="H96" s="236">
        <f>SUM(H97:H98)</f>
        <v>28081.949405999996</v>
      </c>
      <c r="I96" s="63"/>
      <c r="J96" s="63"/>
      <c r="K96" s="184"/>
      <c r="L96" s="184"/>
      <c r="M96" s="63"/>
      <c r="N96" s="184"/>
      <c r="O96" s="184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</row>
    <row r="97" spans="1:28" ht="15" customHeight="1" x14ac:dyDescent="0.2">
      <c r="A97" s="154"/>
      <c r="B97" s="720" t="s">
        <v>187</v>
      </c>
      <c r="C97" s="623"/>
      <c r="D97" s="233"/>
      <c r="E97" s="180" t="s">
        <v>188</v>
      </c>
      <c r="F97" s="181">
        <f>+'Mano de Obra'!$J$8</f>
        <v>10110.714599999999</v>
      </c>
      <c r="G97" s="68">
        <v>0.2</v>
      </c>
      <c r="H97" s="232">
        <f>PRODUCT(F97*G97)</f>
        <v>2022.14292</v>
      </c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</row>
    <row r="98" spans="1:28" ht="15" customHeight="1" x14ac:dyDescent="0.2">
      <c r="A98" s="154"/>
      <c r="B98" s="720" t="s">
        <v>191</v>
      </c>
      <c r="C98" s="623"/>
      <c r="D98" s="233"/>
      <c r="E98" s="180" t="s">
        <v>188</v>
      </c>
      <c r="F98" s="181">
        <f>+'Mano de Obra'!$J$10</f>
        <v>8600.5962</v>
      </c>
      <c r="G98" s="68">
        <v>3.03</v>
      </c>
      <c r="H98" s="232">
        <f>PRODUCT(F98*G98)</f>
        <v>26059.806485999998</v>
      </c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</row>
    <row r="99" spans="1:28" ht="15" customHeight="1" x14ac:dyDescent="0.2">
      <c r="A99" s="154"/>
      <c r="B99" s="786"/>
      <c r="C99" s="785"/>
      <c r="D99" s="237"/>
      <c r="E99" s="196"/>
      <c r="F99" s="197"/>
      <c r="G99" s="238"/>
      <c r="H99" s="239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</row>
    <row r="100" spans="1:28" ht="15" customHeight="1" x14ac:dyDescent="0.2">
      <c r="A100" s="154"/>
      <c r="B100" s="200"/>
      <c r="C100" s="240"/>
      <c r="D100" s="240"/>
      <c r="E100" s="171"/>
      <c r="F100" s="172"/>
      <c r="G100" s="184"/>
      <c r="H100" s="64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</row>
    <row r="101" spans="1:28" ht="15" customHeight="1" x14ac:dyDescent="0.25">
      <c r="A101" s="154"/>
      <c r="B101" s="203"/>
      <c r="C101" s="63"/>
      <c r="D101" s="63"/>
      <c r="E101" s="171"/>
      <c r="F101" s="172"/>
      <c r="G101" s="241" t="s">
        <v>190</v>
      </c>
      <c r="H101" s="242">
        <f>SUM(H93+H96)</f>
        <v>28081.949405999996</v>
      </c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</row>
    <row r="102" spans="1:28" ht="15" customHeight="1" x14ac:dyDescent="0.2">
      <c r="A102" s="154"/>
      <c r="B102" s="203"/>
      <c r="C102" s="63"/>
      <c r="D102" s="63"/>
      <c r="E102" s="171"/>
      <c r="F102" s="172"/>
      <c r="G102" s="63"/>
      <c r="H102" s="64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</row>
    <row r="103" spans="1:28" ht="15" customHeight="1" x14ac:dyDescent="0.2">
      <c r="A103" s="154"/>
      <c r="B103" s="203"/>
      <c r="C103" s="63"/>
      <c r="D103" s="63"/>
      <c r="E103" s="171"/>
      <c r="F103" s="172"/>
      <c r="G103" s="63"/>
      <c r="H103" s="64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</row>
    <row r="104" spans="1:28" ht="15" customHeight="1" x14ac:dyDescent="0.2">
      <c r="A104" s="154"/>
      <c r="B104" s="203"/>
      <c r="C104" s="63"/>
      <c r="D104" s="63"/>
      <c r="E104" s="171"/>
      <c r="F104" s="172"/>
      <c r="G104" s="63"/>
      <c r="H104" s="64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</row>
    <row r="105" spans="1:28" ht="15" customHeight="1" x14ac:dyDescent="0.2">
      <c r="A105" s="154"/>
      <c r="B105" s="244">
        <f>+Presupuesto!$A$11</f>
        <v>2</v>
      </c>
      <c r="C105" s="787" t="str">
        <f>+Presupuesto!$B$11</f>
        <v>MOVIMIENTOS DE SUELO</v>
      </c>
      <c r="D105" s="724"/>
      <c r="E105" s="724"/>
      <c r="F105" s="724"/>
      <c r="G105" s="724"/>
      <c r="H105" s="725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</row>
    <row r="106" spans="1:28" ht="15" customHeight="1" x14ac:dyDescent="0.2">
      <c r="A106" s="154"/>
      <c r="B106" s="160" t="str">
        <f>+Presupuesto!A14</f>
        <v>2.3</v>
      </c>
      <c r="C106" s="723" t="str">
        <f>+Presupuesto!B14</f>
        <v>Excavacion para vigas de fundacion y encadeandos inferiores</v>
      </c>
      <c r="D106" s="724"/>
      <c r="E106" s="724"/>
      <c r="F106" s="724"/>
      <c r="G106" s="725"/>
      <c r="H106" s="161" t="str">
        <f>+Presupuesto!C14</f>
        <v>m3</v>
      </c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</row>
    <row r="107" spans="1:28" ht="15" customHeight="1" x14ac:dyDescent="0.25">
      <c r="A107" s="154"/>
      <c r="B107" s="726" t="s">
        <v>180</v>
      </c>
      <c r="C107" s="727"/>
      <c r="D107" s="220"/>
      <c r="E107" s="729" t="s">
        <v>177</v>
      </c>
      <c r="F107" s="163" t="s">
        <v>181</v>
      </c>
      <c r="G107" s="221" t="s">
        <v>182</v>
      </c>
      <c r="H107" s="222" t="s">
        <v>181</v>
      </c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</row>
    <row r="108" spans="1:28" ht="15" customHeight="1" x14ac:dyDescent="0.25">
      <c r="A108" s="154"/>
      <c r="B108" s="728"/>
      <c r="C108" s="681"/>
      <c r="D108" s="223"/>
      <c r="E108" s="730"/>
      <c r="F108" s="167" t="s">
        <v>183</v>
      </c>
      <c r="G108" s="224" t="s">
        <v>184</v>
      </c>
      <c r="H108" s="225" t="s">
        <v>178</v>
      </c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</row>
    <row r="109" spans="1:28" ht="4.5" customHeight="1" x14ac:dyDescent="0.2">
      <c r="A109" s="154"/>
      <c r="B109" s="170"/>
      <c r="C109" s="89"/>
      <c r="D109" s="89"/>
      <c r="E109" s="171"/>
      <c r="F109" s="172"/>
      <c r="G109" s="89"/>
      <c r="H109" s="226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</row>
    <row r="110" spans="1:28" ht="15" customHeight="1" x14ac:dyDescent="0.25">
      <c r="A110" s="154"/>
      <c r="B110" s="731" t="s">
        <v>185</v>
      </c>
      <c r="C110" s="686"/>
      <c r="D110" s="227"/>
      <c r="E110" s="174"/>
      <c r="F110" s="175"/>
      <c r="G110" s="228"/>
      <c r="H110" s="229">
        <f>SUM(H111)</f>
        <v>0</v>
      </c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</row>
    <row r="111" spans="1:28" ht="15" customHeight="1" x14ac:dyDescent="0.2">
      <c r="A111" s="154"/>
      <c r="B111" s="720"/>
      <c r="C111" s="623"/>
      <c r="D111" s="233"/>
      <c r="E111" s="180" t="s">
        <v>169</v>
      </c>
      <c r="F111" s="181"/>
      <c r="G111" s="68"/>
      <c r="H111" s="232">
        <f>PRODUCT(F111*G111)</f>
        <v>0</v>
      </c>
      <c r="I111" s="63"/>
      <c r="J111" s="184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</row>
    <row r="112" spans="1:28" ht="15" customHeight="1" x14ac:dyDescent="0.2">
      <c r="A112" s="154"/>
      <c r="B112" s="720"/>
      <c r="C112" s="623"/>
      <c r="D112" s="233"/>
      <c r="E112" s="180"/>
      <c r="F112" s="181"/>
      <c r="G112" s="68"/>
      <c r="H112" s="232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</row>
    <row r="113" spans="1:28" ht="15" customHeight="1" x14ac:dyDescent="0.25">
      <c r="A113" s="154"/>
      <c r="B113" s="732" t="s">
        <v>186</v>
      </c>
      <c r="C113" s="623"/>
      <c r="D113" s="234"/>
      <c r="E113" s="189"/>
      <c r="F113" s="190"/>
      <c r="G113" s="235"/>
      <c r="H113" s="236">
        <f>SUM(H114:H115)</f>
        <v>41358.367680000003</v>
      </c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</row>
    <row r="114" spans="1:28" ht="15" customHeight="1" x14ac:dyDescent="0.2">
      <c r="A114" s="154"/>
      <c r="B114" s="720" t="s">
        <v>187</v>
      </c>
      <c r="C114" s="623"/>
      <c r="D114" s="233"/>
      <c r="E114" s="180" t="s">
        <v>188</v>
      </c>
      <c r="F114" s="181">
        <f>+'Mano de Obra'!$J$8</f>
        <v>10110.714599999999</v>
      </c>
      <c r="G114" s="68">
        <v>0.05</v>
      </c>
      <c r="H114" s="232">
        <f>PRODUCT(F114*G114)</f>
        <v>505.53573</v>
      </c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</row>
    <row r="115" spans="1:28" ht="15" customHeight="1" x14ac:dyDescent="0.2">
      <c r="A115" s="154"/>
      <c r="B115" s="720" t="s">
        <v>191</v>
      </c>
      <c r="C115" s="623"/>
      <c r="D115" s="233"/>
      <c r="E115" s="180" t="s">
        <v>188</v>
      </c>
      <c r="F115" s="181">
        <f>+'Mano de Obra'!$J$10</f>
        <v>8600.5962</v>
      </c>
      <c r="G115" s="68">
        <v>4.75</v>
      </c>
      <c r="H115" s="232">
        <f>PRODUCT(F115*G115)</f>
        <v>40852.83195</v>
      </c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</row>
    <row r="116" spans="1:28" ht="15" customHeight="1" x14ac:dyDescent="0.2">
      <c r="A116" s="154"/>
      <c r="B116" s="786"/>
      <c r="C116" s="785"/>
      <c r="D116" s="237"/>
      <c r="E116" s="196"/>
      <c r="F116" s="197"/>
      <c r="G116" s="238"/>
      <c r="H116" s="239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</row>
    <row r="117" spans="1:28" ht="15" customHeight="1" x14ac:dyDescent="0.2">
      <c r="A117" s="154"/>
      <c r="B117" s="200"/>
      <c r="C117" s="240"/>
      <c r="D117" s="240"/>
      <c r="E117" s="171"/>
      <c r="F117" s="172"/>
      <c r="G117" s="184"/>
      <c r="H117" s="64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</row>
    <row r="118" spans="1:28" ht="15" customHeight="1" x14ac:dyDescent="0.25">
      <c r="A118" s="154"/>
      <c r="B118" s="203"/>
      <c r="C118" s="63"/>
      <c r="D118" s="63"/>
      <c r="E118" s="171"/>
      <c r="F118" s="172"/>
      <c r="G118" s="241" t="s">
        <v>190</v>
      </c>
      <c r="H118" s="242">
        <f>SUM(H110+H113)</f>
        <v>41358.367680000003</v>
      </c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</row>
    <row r="119" spans="1:28" ht="15" customHeight="1" x14ac:dyDescent="0.25">
      <c r="A119" s="154"/>
      <c r="B119" s="203"/>
      <c r="C119" s="63"/>
      <c r="D119" s="63"/>
      <c r="E119" s="171"/>
      <c r="F119" s="172"/>
      <c r="G119" s="156"/>
      <c r="H119" s="207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</row>
    <row r="120" spans="1:28" ht="15" customHeight="1" x14ac:dyDescent="0.25">
      <c r="A120" s="154"/>
      <c r="B120" s="203"/>
      <c r="C120" s="63"/>
      <c r="D120" s="63"/>
      <c r="E120" s="171"/>
      <c r="F120" s="172"/>
      <c r="G120" s="156"/>
      <c r="H120" s="207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</row>
    <row r="121" spans="1:28" ht="15" customHeight="1" x14ac:dyDescent="0.25">
      <c r="A121" s="154"/>
      <c r="B121" s="203"/>
      <c r="C121" s="63"/>
      <c r="D121" s="63"/>
      <c r="E121" s="171"/>
      <c r="F121" s="172"/>
      <c r="G121" s="156"/>
      <c r="H121" s="207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</row>
    <row r="122" spans="1:28" ht="15" customHeight="1" x14ac:dyDescent="0.2">
      <c r="A122" s="154"/>
      <c r="B122" s="248">
        <f>+Presupuesto!$A$16</f>
        <v>3</v>
      </c>
      <c r="C122" s="778" t="str">
        <f>+Presupuesto!$B$16</f>
        <v>HORMIGON ARMADO</v>
      </c>
      <c r="D122" s="724"/>
      <c r="E122" s="724"/>
      <c r="F122" s="724"/>
      <c r="G122" s="724"/>
      <c r="H122" s="725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</row>
    <row r="123" spans="1:28" ht="15" customHeight="1" x14ac:dyDescent="0.2">
      <c r="A123" s="154"/>
      <c r="B123" s="160" t="str">
        <f>+Presupuesto!A17</f>
        <v>3.1</v>
      </c>
      <c r="C123" s="723" t="str">
        <f>+Presupuesto!B17</f>
        <v>Hormigon pobre bajo fundaciones</v>
      </c>
      <c r="D123" s="724"/>
      <c r="E123" s="724"/>
      <c r="F123" s="724"/>
      <c r="G123" s="725"/>
      <c r="H123" s="161" t="str">
        <f>+Presupuesto!C17</f>
        <v>m3</v>
      </c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</row>
    <row r="124" spans="1:28" ht="15" customHeight="1" x14ac:dyDescent="0.25">
      <c r="A124" s="154"/>
      <c r="B124" s="726" t="s">
        <v>180</v>
      </c>
      <c r="C124" s="727"/>
      <c r="D124" s="220"/>
      <c r="E124" s="729" t="s">
        <v>177</v>
      </c>
      <c r="F124" s="163" t="s">
        <v>181</v>
      </c>
      <c r="G124" s="221" t="s">
        <v>182</v>
      </c>
      <c r="H124" s="222" t="s">
        <v>181</v>
      </c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</row>
    <row r="125" spans="1:28" ht="15" customHeight="1" x14ac:dyDescent="0.25">
      <c r="A125" s="154"/>
      <c r="B125" s="728"/>
      <c r="C125" s="681"/>
      <c r="D125" s="223"/>
      <c r="E125" s="730"/>
      <c r="F125" s="167" t="s">
        <v>183</v>
      </c>
      <c r="G125" s="224" t="s">
        <v>184</v>
      </c>
      <c r="H125" s="225" t="s">
        <v>178</v>
      </c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</row>
    <row r="126" spans="1:28" ht="4.5" customHeight="1" x14ac:dyDescent="0.2">
      <c r="A126" s="154"/>
      <c r="B126" s="170"/>
      <c r="C126" s="89"/>
      <c r="D126" s="89"/>
      <c r="E126" s="171"/>
      <c r="F126" s="172"/>
      <c r="G126" s="89"/>
      <c r="H126" s="226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</row>
    <row r="127" spans="1:28" ht="15" customHeight="1" x14ac:dyDescent="0.25">
      <c r="A127" s="154"/>
      <c r="B127" s="731" t="s">
        <v>185</v>
      </c>
      <c r="C127" s="686"/>
      <c r="D127" s="227"/>
      <c r="E127" s="174"/>
      <c r="F127" s="175"/>
      <c r="G127" s="228"/>
      <c r="H127" s="229">
        <f>SUM(H128:H130)</f>
        <v>72597.04854447479</v>
      </c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</row>
    <row r="128" spans="1:28" ht="15" customHeight="1" x14ac:dyDescent="0.25">
      <c r="A128" s="154"/>
      <c r="B128" s="249" t="str">
        <f>+'Lista de Precios'!$B$20</f>
        <v>Ripio Zarandeado 1/3</v>
      </c>
      <c r="C128" s="250"/>
      <c r="D128" s="251"/>
      <c r="E128" s="180" t="str">
        <f>+'Lista de Precios'!$C$20</f>
        <v>m3</v>
      </c>
      <c r="F128" s="181">
        <f>+'Lista de Precios'!$D$20</f>
        <v>21318.449517334731</v>
      </c>
      <c r="G128" s="68">
        <v>0.6</v>
      </c>
      <c r="H128" s="232">
        <f>PRODUCT(F128*G128)</f>
        <v>12791.069710400838</v>
      </c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</row>
    <row r="129" spans="1:28" ht="15" customHeight="1" x14ac:dyDescent="0.25">
      <c r="A129" s="154"/>
      <c r="B129" s="249" t="str">
        <f>+'Lista de Precios'!$B$18</f>
        <v xml:space="preserve">Arena Mediana Lavada </v>
      </c>
      <c r="C129" s="250"/>
      <c r="D129" s="251"/>
      <c r="E129" s="180" t="str">
        <f>+'Lista de Precios'!$C$18</f>
        <v>m3</v>
      </c>
      <c r="F129" s="181">
        <f>+'Lista de Precios'!$D$18</f>
        <v>25315.658801835016</v>
      </c>
      <c r="G129" s="68">
        <v>0.55000000000000004</v>
      </c>
      <c r="H129" s="232">
        <f>PRODUCT(F129*G129)</f>
        <v>13923.61234100926</v>
      </c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</row>
    <row r="130" spans="1:28" ht="15" customHeight="1" x14ac:dyDescent="0.2">
      <c r="A130" s="154"/>
      <c r="B130" s="177" t="str">
        <f>+'Lista de Precios'!$B$12</f>
        <v>Cemento Portland</v>
      </c>
      <c r="C130" s="230"/>
      <c r="D130" s="103"/>
      <c r="E130" s="180" t="str">
        <f>+'Lista de Precios'!$C$12</f>
        <v>kg</v>
      </c>
      <c r="F130" s="181">
        <f>+'Lista de Precios'!$D$12</f>
        <v>262.18495138894116</v>
      </c>
      <c r="G130" s="68">
        <v>175</v>
      </c>
      <c r="H130" s="232">
        <f>PRODUCT(F130*G130)</f>
        <v>45882.366493064699</v>
      </c>
      <c r="I130" s="63"/>
      <c r="J130" s="184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</row>
    <row r="131" spans="1:28" ht="15" customHeight="1" x14ac:dyDescent="0.2">
      <c r="A131" s="154"/>
      <c r="B131" s="177"/>
      <c r="C131" s="230"/>
      <c r="D131" s="233"/>
      <c r="E131" s="180"/>
      <c r="F131" s="181"/>
      <c r="G131" s="68"/>
      <c r="H131" s="232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</row>
    <row r="132" spans="1:28" ht="15" customHeight="1" x14ac:dyDescent="0.25">
      <c r="A132" s="154"/>
      <c r="B132" s="732" t="s">
        <v>186</v>
      </c>
      <c r="C132" s="623"/>
      <c r="D132" s="234"/>
      <c r="E132" s="189"/>
      <c r="F132" s="190"/>
      <c r="G132" s="235"/>
      <c r="H132" s="236">
        <f>SUM(H133:H134)</f>
        <v>30299.109959999998</v>
      </c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</row>
    <row r="133" spans="1:28" ht="15" customHeight="1" x14ac:dyDescent="0.2">
      <c r="A133" s="154"/>
      <c r="B133" s="720" t="s">
        <v>187</v>
      </c>
      <c r="C133" s="623"/>
      <c r="D133" s="233"/>
      <c r="E133" s="180" t="s">
        <v>188</v>
      </c>
      <c r="F133" s="181">
        <f>+'Mano de Obra'!$J$8</f>
        <v>10110.714599999999</v>
      </c>
      <c r="G133" s="68">
        <v>0.7</v>
      </c>
      <c r="H133" s="232">
        <f>PRODUCT(F133*G133)</f>
        <v>7077.500219999999</v>
      </c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</row>
    <row r="134" spans="1:28" ht="15" customHeight="1" x14ac:dyDescent="0.2">
      <c r="A134" s="154"/>
      <c r="B134" s="720" t="s">
        <v>191</v>
      </c>
      <c r="C134" s="623"/>
      <c r="D134" s="233"/>
      <c r="E134" s="180" t="s">
        <v>188</v>
      </c>
      <c r="F134" s="181">
        <f>+'Mano de Obra'!$J$10</f>
        <v>8600.5962</v>
      </c>
      <c r="G134" s="68">
        <v>2.7</v>
      </c>
      <c r="H134" s="232">
        <f>PRODUCT(F134*G134)</f>
        <v>23221.60974</v>
      </c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</row>
    <row r="135" spans="1:28" ht="15" customHeight="1" x14ac:dyDescent="0.2">
      <c r="A135" s="154"/>
      <c r="B135" s="721"/>
      <c r="C135" s="722"/>
      <c r="D135" s="252"/>
      <c r="E135" s="196"/>
      <c r="F135" s="253"/>
      <c r="G135" s="238"/>
      <c r="H135" s="254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</row>
    <row r="136" spans="1:28" ht="15" customHeight="1" x14ac:dyDescent="0.2">
      <c r="A136" s="154"/>
      <c r="B136" s="200"/>
      <c r="C136" s="240"/>
      <c r="D136" s="240"/>
      <c r="E136" s="171"/>
      <c r="F136" s="172"/>
      <c r="G136" s="184"/>
      <c r="H136" s="64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</row>
    <row r="137" spans="1:28" ht="15" customHeight="1" x14ac:dyDescent="0.25">
      <c r="A137" s="154"/>
      <c r="B137" s="203"/>
      <c r="C137" s="63"/>
      <c r="D137" s="63"/>
      <c r="E137" s="171"/>
      <c r="F137" s="172"/>
      <c r="G137" s="241" t="s">
        <v>190</v>
      </c>
      <c r="H137" s="242">
        <f>SUM(H127+H132)</f>
        <v>102896.15850447479</v>
      </c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</row>
    <row r="138" spans="1:28" ht="15" customHeight="1" x14ac:dyDescent="0.2">
      <c r="A138" s="154"/>
      <c r="B138" s="203"/>
      <c r="C138" s="63"/>
      <c r="D138" s="63"/>
      <c r="E138" s="171"/>
      <c r="F138" s="172"/>
      <c r="G138" s="63"/>
      <c r="H138" s="64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</row>
    <row r="139" spans="1:28" ht="15" customHeight="1" x14ac:dyDescent="0.2">
      <c r="A139" s="154"/>
      <c r="B139" s="203"/>
      <c r="C139" s="63"/>
      <c r="D139" s="63"/>
      <c r="E139" s="171"/>
      <c r="F139" s="172"/>
      <c r="G139" s="63"/>
      <c r="H139" s="64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</row>
    <row r="140" spans="1:28" ht="15" customHeight="1" x14ac:dyDescent="0.2">
      <c r="A140" s="154"/>
      <c r="B140" s="203"/>
      <c r="C140" s="63"/>
      <c r="D140" s="63"/>
      <c r="E140" s="171"/>
      <c r="F140" s="172"/>
      <c r="G140" s="63"/>
      <c r="H140" s="64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</row>
    <row r="141" spans="1:28" ht="15" customHeight="1" x14ac:dyDescent="0.2">
      <c r="A141" s="154"/>
      <c r="B141" s="248">
        <f>+Presupuesto!$A$16</f>
        <v>3</v>
      </c>
      <c r="C141" s="778" t="str">
        <f>+Presupuesto!$B$16</f>
        <v>HORMIGON ARMADO</v>
      </c>
      <c r="D141" s="724"/>
      <c r="E141" s="724"/>
      <c r="F141" s="724"/>
      <c r="G141" s="724"/>
      <c r="H141" s="725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</row>
    <row r="142" spans="1:28" ht="15" customHeight="1" x14ac:dyDescent="0.2">
      <c r="A142" s="154"/>
      <c r="B142" s="160" t="str">
        <f>+Presupuesto!A18</f>
        <v>3.2</v>
      </c>
      <c r="C142" s="723" t="str">
        <f>+Presupuesto!B18</f>
        <v>Hormigon armado para bases</v>
      </c>
      <c r="D142" s="724"/>
      <c r="E142" s="724"/>
      <c r="F142" s="724"/>
      <c r="G142" s="725"/>
      <c r="H142" s="161" t="str">
        <f>+Presupuesto!C18</f>
        <v>m3</v>
      </c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</row>
    <row r="143" spans="1:28" ht="15" customHeight="1" x14ac:dyDescent="0.25">
      <c r="A143" s="154"/>
      <c r="B143" s="726" t="s">
        <v>180</v>
      </c>
      <c r="C143" s="727"/>
      <c r="D143" s="220"/>
      <c r="E143" s="729" t="s">
        <v>177</v>
      </c>
      <c r="F143" s="163" t="s">
        <v>181</v>
      </c>
      <c r="G143" s="221" t="s">
        <v>182</v>
      </c>
      <c r="H143" s="222" t="s">
        <v>181</v>
      </c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</row>
    <row r="144" spans="1:28" ht="15" customHeight="1" x14ac:dyDescent="0.25">
      <c r="A144" s="154"/>
      <c r="B144" s="728"/>
      <c r="C144" s="681"/>
      <c r="D144" s="223"/>
      <c r="E144" s="730"/>
      <c r="F144" s="167" t="s">
        <v>183</v>
      </c>
      <c r="G144" s="224" t="s">
        <v>184</v>
      </c>
      <c r="H144" s="225" t="s">
        <v>178</v>
      </c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</row>
    <row r="145" spans="1:28" ht="4.5" customHeight="1" x14ac:dyDescent="0.2">
      <c r="A145" s="154"/>
      <c r="B145" s="170"/>
      <c r="C145" s="89"/>
      <c r="D145" s="89"/>
      <c r="E145" s="171"/>
      <c r="F145" s="172"/>
      <c r="G145" s="89"/>
      <c r="H145" s="226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</row>
    <row r="146" spans="1:28" ht="15" customHeight="1" x14ac:dyDescent="0.25">
      <c r="A146" s="154"/>
      <c r="B146" s="731" t="s">
        <v>185</v>
      </c>
      <c r="C146" s="686"/>
      <c r="D146" s="227"/>
      <c r="E146" s="174"/>
      <c r="F146" s="175"/>
      <c r="G146" s="228"/>
      <c r="H146" s="229">
        <f>SUM(H147:H151)</f>
        <v>425414.87675104529</v>
      </c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</row>
    <row r="147" spans="1:28" ht="15" customHeight="1" x14ac:dyDescent="0.25">
      <c r="A147" s="154"/>
      <c r="B147" s="249" t="str">
        <f>+'Lista de Precios'!$B$24</f>
        <v>Alambre Negro n°14</v>
      </c>
      <c r="C147" s="103"/>
      <c r="D147" s="255"/>
      <c r="E147" s="180" t="str">
        <f>+'Lista de Precios'!$C$24</f>
        <v>kg</v>
      </c>
      <c r="F147" s="181">
        <f>+'Lista de Precios'!$D$24</f>
        <v>5234.1057254960251</v>
      </c>
      <c r="G147" s="68">
        <v>0.25</v>
      </c>
      <c r="H147" s="232">
        <f>PRODUCT(F147*G147)</f>
        <v>1308.5264313740063</v>
      </c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</row>
    <row r="148" spans="1:28" ht="15" customHeight="1" x14ac:dyDescent="0.25">
      <c r="A148" s="154"/>
      <c r="B148" s="249" t="str">
        <f>+'Lista de Precios'!$B$23</f>
        <v>Hierro Promedio</v>
      </c>
      <c r="C148" s="103"/>
      <c r="D148" s="255"/>
      <c r="E148" s="180" t="str">
        <f>+'Lista de Precios'!$C$23</f>
        <v>kg</v>
      </c>
      <c r="F148" s="181">
        <f>+'Lista de Precios'!$D$23</f>
        <v>2793.8737881014008</v>
      </c>
      <c r="G148" s="68">
        <f>58.78*2</f>
        <v>117.56</v>
      </c>
      <c r="H148" s="232">
        <f>PRODUCT(F148*G148)</f>
        <v>328447.80252920068</v>
      </c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</row>
    <row r="149" spans="1:28" ht="15" customHeight="1" x14ac:dyDescent="0.2">
      <c r="A149" s="154"/>
      <c r="B149" s="249" t="str">
        <f>+'Lista de Precios'!$B$18</f>
        <v xml:space="preserve">Arena Mediana Lavada </v>
      </c>
      <c r="C149" s="103"/>
      <c r="D149" s="95"/>
      <c r="E149" s="180" t="str">
        <f>+'Lista de Precios'!$C$18</f>
        <v>m3</v>
      </c>
      <c r="F149" s="181">
        <f>+'Lista de Precios'!$D$18</f>
        <v>25315.658801835016</v>
      </c>
      <c r="G149" s="68">
        <v>0.6</v>
      </c>
      <c r="H149" s="232">
        <f>PRODUCT(F149*G149)</f>
        <v>15189.395281101009</v>
      </c>
      <c r="I149" s="63"/>
      <c r="J149" s="184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</row>
    <row r="150" spans="1:28" ht="15" customHeight="1" x14ac:dyDescent="0.2">
      <c r="A150" s="154"/>
      <c r="B150" s="249" t="str">
        <f>+'Lista de Precios'!$B$20</f>
        <v>Ripio Zarandeado 1/3</v>
      </c>
      <c r="C150" s="103"/>
      <c r="D150" s="95"/>
      <c r="E150" s="180" t="str">
        <f>+'Lista de Precios'!$C$20</f>
        <v>m3</v>
      </c>
      <c r="F150" s="181">
        <f>+'Lista de Precios'!$D$20</f>
        <v>21318.449517334731</v>
      </c>
      <c r="G150" s="68">
        <v>0.7</v>
      </c>
      <c r="H150" s="232">
        <f>PRODUCT(F150*G150)</f>
        <v>14922.914662134312</v>
      </c>
      <c r="I150" s="63"/>
      <c r="J150" s="184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</row>
    <row r="151" spans="1:28" ht="15" customHeight="1" x14ac:dyDescent="0.2">
      <c r="A151" s="154"/>
      <c r="B151" s="249" t="str">
        <f>+'Lista de Precios'!$B$12</f>
        <v>Cemento Portland</v>
      </c>
      <c r="C151" s="103"/>
      <c r="D151" s="95"/>
      <c r="E151" s="180" t="str">
        <f>+'Lista de Precios'!$C$12</f>
        <v>kg</v>
      </c>
      <c r="F151" s="181">
        <f>+'Lista de Precios'!$D$12</f>
        <v>262.18495138894116</v>
      </c>
      <c r="G151" s="68">
        <v>250</v>
      </c>
      <c r="H151" s="232">
        <f>PRODUCT(F151*G151)</f>
        <v>65546.237847235287</v>
      </c>
      <c r="I151" s="63"/>
      <c r="J151" s="184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</row>
    <row r="152" spans="1:28" ht="15" customHeight="1" x14ac:dyDescent="0.2">
      <c r="A152" s="154"/>
      <c r="B152" s="177"/>
      <c r="C152" s="230"/>
      <c r="D152" s="233"/>
      <c r="E152" s="180"/>
      <c r="F152" s="181"/>
      <c r="G152" s="68"/>
      <c r="H152" s="232"/>
      <c r="I152" s="63"/>
      <c r="J152" s="184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</row>
    <row r="153" spans="1:28" ht="15" customHeight="1" x14ac:dyDescent="0.25">
      <c r="A153" s="154"/>
      <c r="B153" s="732" t="s">
        <v>186</v>
      </c>
      <c r="C153" s="623"/>
      <c r="D153" s="234"/>
      <c r="E153" s="189"/>
      <c r="F153" s="190"/>
      <c r="G153" s="235"/>
      <c r="H153" s="236">
        <f>SUM(H154:H155)</f>
        <v>186988.05132</v>
      </c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</row>
    <row r="154" spans="1:28" ht="15" customHeight="1" x14ac:dyDescent="0.2">
      <c r="A154" s="154"/>
      <c r="B154" s="720" t="s">
        <v>187</v>
      </c>
      <c r="C154" s="623"/>
      <c r="D154" s="233"/>
      <c r="E154" s="180" t="s">
        <v>188</v>
      </c>
      <c r="F154" s="181">
        <f>+'Mano de Obra'!$J$8</f>
        <v>10110.714599999999</v>
      </c>
      <c r="G154" s="68">
        <v>6.5</v>
      </c>
      <c r="H154" s="232">
        <f>PRODUCT(F154*G154)</f>
        <v>65719.644899999999</v>
      </c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</row>
    <row r="155" spans="1:28" ht="15" customHeight="1" x14ac:dyDescent="0.2">
      <c r="A155" s="154"/>
      <c r="B155" s="720" t="s">
        <v>191</v>
      </c>
      <c r="C155" s="623"/>
      <c r="D155" s="233"/>
      <c r="E155" s="180" t="s">
        <v>188</v>
      </c>
      <c r="F155" s="181">
        <f>+'Mano de Obra'!$J$10</f>
        <v>8600.5962</v>
      </c>
      <c r="G155" s="68">
        <v>14.1</v>
      </c>
      <c r="H155" s="232">
        <f>PRODUCT(F155*G155)</f>
        <v>121268.40642</v>
      </c>
      <c r="I155" s="63"/>
      <c r="J155" s="63"/>
      <c r="K155" s="184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</row>
    <row r="156" spans="1:28" ht="15" customHeight="1" x14ac:dyDescent="0.2">
      <c r="A156" s="154"/>
      <c r="B156" s="721"/>
      <c r="C156" s="722"/>
      <c r="D156" s="252"/>
      <c r="E156" s="196"/>
      <c r="F156" s="253"/>
      <c r="G156" s="238"/>
      <c r="H156" s="254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</row>
    <row r="157" spans="1:28" ht="15" customHeight="1" x14ac:dyDescent="0.2">
      <c r="A157" s="154"/>
      <c r="B157" s="200"/>
      <c r="C157" s="240"/>
      <c r="D157" s="240"/>
      <c r="E157" s="171"/>
      <c r="F157" s="172"/>
      <c r="G157" s="184"/>
      <c r="H157" s="64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</row>
    <row r="158" spans="1:28" ht="15" customHeight="1" x14ac:dyDescent="0.25">
      <c r="A158" s="154"/>
      <c r="B158" s="203"/>
      <c r="C158" s="63"/>
      <c r="D158" s="63"/>
      <c r="E158" s="171"/>
      <c r="F158" s="172"/>
      <c r="G158" s="241" t="s">
        <v>190</v>
      </c>
      <c r="H158" s="242">
        <f>SUM(H146+H153)</f>
        <v>612402.92807104532</v>
      </c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</row>
    <row r="159" spans="1:28" ht="15" customHeight="1" x14ac:dyDescent="0.25">
      <c r="A159" s="154"/>
      <c r="B159" s="206"/>
      <c r="C159" s="87"/>
      <c r="D159" s="87"/>
      <c r="E159" s="171"/>
      <c r="F159" s="172"/>
      <c r="G159" s="184"/>
      <c r="H159" s="207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</row>
    <row r="160" spans="1:28" ht="15" customHeight="1" x14ac:dyDescent="0.25">
      <c r="A160" s="154"/>
      <c r="B160" s="206"/>
      <c r="C160" s="87"/>
      <c r="D160" s="87"/>
      <c r="E160" s="171"/>
      <c r="F160" s="172"/>
      <c r="G160" s="184"/>
      <c r="H160" s="207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</row>
    <row r="161" spans="1:28" ht="15" customHeight="1" x14ac:dyDescent="0.2">
      <c r="A161" s="154"/>
      <c r="B161" s="203"/>
      <c r="C161" s="63"/>
      <c r="D161" s="63"/>
      <c r="E161" s="171"/>
      <c r="F161" s="172"/>
      <c r="G161" s="63"/>
      <c r="H161" s="64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</row>
    <row r="162" spans="1:28" ht="15" customHeight="1" x14ac:dyDescent="0.2">
      <c r="A162" s="154"/>
      <c r="B162" s="248">
        <f>+Presupuesto!$A$16</f>
        <v>3</v>
      </c>
      <c r="C162" s="778" t="str">
        <f>+Presupuesto!$B$16</f>
        <v>HORMIGON ARMADO</v>
      </c>
      <c r="D162" s="724"/>
      <c r="E162" s="724"/>
      <c r="F162" s="724"/>
      <c r="G162" s="724"/>
      <c r="H162" s="725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</row>
    <row r="163" spans="1:28" ht="15" customHeight="1" x14ac:dyDescent="0.2">
      <c r="A163" s="154"/>
      <c r="B163" s="160" t="str">
        <f>+Presupuesto!A19</f>
        <v>3.3</v>
      </c>
      <c r="C163" s="723" t="str">
        <f>+Presupuesto!B19</f>
        <v>Hormigon armado para vigas de fundacion</v>
      </c>
      <c r="D163" s="724"/>
      <c r="E163" s="724"/>
      <c r="F163" s="724"/>
      <c r="G163" s="725"/>
      <c r="H163" s="161" t="str">
        <f>+Presupuesto!C19</f>
        <v>m3</v>
      </c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</row>
    <row r="164" spans="1:28" ht="15" customHeight="1" x14ac:dyDescent="0.25">
      <c r="A164" s="154"/>
      <c r="B164" s="726" t="s">
        <v>180</v>
      </c>
      <c r="C164" s="727"/>
      <c r="D164" s="220"/>
      <c r="E164" s="729" t="s">
        <v>177</v>
      </c>
      <c r="F164" s="163" t="s">
        <v>181</v>
      </c>
      <c r="G164" s="221" t="s">
        <v>182</v>
      </c>
      <c r="H164" s="222" t="s">
        <v>181</v>
      </c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</row>
    <row r="165" spans="1:28" ht="15" customHeight="1" x14ac:dyDescent="0.25">
      <c r="A165" s="154"/>
      <c r="B165" s="728"/>
      <c r="C165" s="681"/>
      <c r="D165" s="223"/>
      <c r="E165" s="730"/>
      <c r="F165" s="167" t="s">
        <v>183</v>
      </c>
      <c r="G165" s="224" t="s">
        <v>184</v>
      </c>
      <c r="H165" s="225" t="s">
        <v>178</v>
      </c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</row>
    <row r="166" spans="1:28" ht="4.5" customHeight="1" x14ac:dyDescent="0.2">
      <c r="A166" s="154"/>
      <c r="B166" s="170"/>
      <c r="C166" s="89"/>
      <c r="D166" s="89"/>
      <c r="E166" s="171"/>
      <c r="F166" s="172"/>
      <c r="G166" s="89"/>
      <c r="H166" s="226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</row>
    <row r="167" spans="1:28" ht="15" customHeight="1" x14ac:dyDescent="0.25">
      <c r="A167" s="154"/>
      <c r="B167" s="731" t="s">
        <v>185</v>
      </c>
      <c r="C167" s="686"/>
      <c r="D167" s="227"/>
      <c r="E167" s="174"/>
      <c r="F167" s="175"/>
      <c r="G167" s="228"/>
      <c r="H167" s="229">
        <f>SUM(H168:H174)</f>
        <v>679911.2681714925</v>
      </c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</row>
    <row r="168" spans="1:28" ht="15" customHeight="1" x14ac:dyDescent="0.25">
      <c r="A168" s="154"/>
      <c r="B168" s="249" t="str">
        <f>+'Lista de Precios'!$B$24</f>
        <v>Alambre Negro n°14</v>
      </c>
      <c r="C168" s="256"/>
      <c r="D168" s="255"/>
      <c r="E168" s="180" t="str">
        <f>+'Lista de Precios'!$C$24</f>
        <v>kg</v>
      </c>
      <c r="F168" s="181">
        <f>+'Lista de Precios'!$D$24</f>
        <v>5234.1057254960251</v>
      </c>
      <c r="G168" s="68">
        <v>0.5</v>
      </c>
      <c r="H168" s="232">
        <f t="shared" ref="H168:H174" si="0">PRODUCT(F168*G168)</f>
        <v>2617.0528627480126</v>
      </c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</row>
    <row r="169" spans="1:28" ht="15" customHeight="1" x14ac:dyDescent="0.25">
      <c r="A169" s="154"/>
      <c r="B169" s="249" t="str">
        <f>+'Lista de Precios'!$B$23</f>
        <v>Hierro Promedio</v>
      </c>
      <c r="C169" s="257"/>
      <c r="D169" s="255"/>
      <c r="E169" s="180" t="str">
        <f>+'Lista de Precios'!$C$23</f>
        <v>kg</v>
      </c>
      <c r="F169" s="181">
        <f>+'Lista de Precios'!$D$23</f>
        <v>2793.8737881014008</v>
      </c>
      <c r="G169" s="68">
        <v>175</v>
      </c>
      <c r="H169" s="232">
        <f t="shared" si="0"/>
        <v>488927.91291774513</v>
      </c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</row>
    <row r="170" spans="1:28" ht="15" customHeight="1" x14ac:dyDescent="0.25">
      <c r="A170" s="154"/>
      <c r="B170" s="249" t="str">
        <f>+'Lista de Precios'!$B$25</f>
        <v>Clavos P.P 2 1/2"</v>
      </c>
      <c r="C170" s="257"/>
      <c r="D170" s="255"/>
      <c r="E170" s="180" t="str">
        <f>+'Lista de Precios'!$C$25</f>
        <v>kg</v>
      </c>
      <c r="F170" s="181">
        <f>+'Lista de Precios'!$D$25</f>
        <v>5159.2779676901782</v>
      </c>
      <c r="G170" s="68">
        <v>1</v>
      </c>
      <c r="H170" s="232">
        <f t="shared" si="0"/>
        <v>5159.2779676901782</v>
      </c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</row>
    <row r="171" spans="1:28" ht="15" customHeight="1" x14ac:dyDescent="0.2">
      <c r="A171" s="154"/>
      <c r="B171" s="249" t="str">
        <f>+'Lista de Precios'!$B$18</f>
        <v xml:space="preserve">Arena Mediana Lavada </v>
      </c>
      <c r="C171" s="257"/>
      <c r="D171" s="95"/>
      <c r="E171" s="180" t="str">
        <f>+'Lista de Precios'!$C$18</f>
        <v>m3</v>
      </c>
      <c r="F171" s="181">
        <f>+'Lista de Precios'!$D$18</f>
        <v>25315.658801835016</v>
      </c>
      <c r="G171" s="68">
        <v>0.6</v>
      </c>
      <c r="H171" s="232">
        <f t="shared" si="0"/>
        <v>15189.395281101009</v>
      </c>
      <c r="I171" s="63"/>
      <c r="J171" s="184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</row>
    <row r="172" spans="1:28" ht="15" customHeight="1" x14ac:dyDescent="0.2">
      <c r="A172" s="154"/>
      <c r="B172" s="249" t="str">
        <f>+'Lista de Precios'!$B$20</f>
        <v>Ripio Zarandeado 1/3</v>
      </c>
      <c r="C172" s="257"/>
      <c r="D172" s="95"/>
      <c r="E172" s="180" t="str">
        <f>+'Lista de Precios'!$C$20</f>
        <v>m3</v>
      </c>
      <c r="F172" s="181">
        <f>+'Lista de Precios'!$D$20</f>
        <v>21318.449517334731</v>
      </c>
      <c r="G172" s="68">
        <v>0.7</v>
      </c>
      <c r="H172" s="232">
        <f t="shared" si="0"/>
        <v>14922.914662134312</v>
      </c>
      <c r="I172" s="63"/>
      <c r="J172" s="184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</row>
    <row r="173" spans="1:28" ht="15" customHeight="1" x14ac:dyDescent="0.2">
      <c r="A173" s="154"/>
      <c r="B173" s="249" t="str">
        <f>+'Lista de Precios'!$B$12</f>
        <v>Cemento Portland</v>
      </c>
      <c r="C173" s="257"/>
      <c r="D173" s="95"/>
      <c r="E173" s="180" t="str">
        <f>+'Lista de Precios'!$C$12</f>
        <v>kg</v>
      </c>
      <c r="F173" s="181">
        <f>+'Lista de Precios'!$D$12</f>
        <v>262.18495138894116</v>
      </c>
      <c r="G173" s="68">
        <v>300</v>
      </c>
      <c r="H173" s="232">
        <f t="shared" si="0"/>
        <v>78655.48541668235</v>
      </c>
      <c r="I173" s="63"/>
      <c r="J173" s="184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</row>
    <row r="174" spans="1:28" ht="15" customHeight="1" x14ac:dyDescent="0.2">
      <c r="A174" s="154"/>
      <c r="B174" s="249" t="str">
        <f>+'Lista de Precios'!$B$42</f>
        <v xml:space="preserve">Tabla madera 1ra. Pino Nacional </v>
      </c>
      <c r="C174" s="257"/>
      <c r="D174" s="95"/>
      <c r="E174" s="180" t="str">
        <f>+'Lista de Precios'!$C$42</f>
        <v>m2</v>
      </c>
      <c r="F174" s="181">
        <f>+'Lista de Precios'!$D$42</f>
        <v>35447.251934948326</v>
      </c>
      <c r="G174" s="68">
        <v>2.1</v>
      </c>
      <c r="H174" s="232">
        <f t="shared" si="0"/>
        <v>74439.229063391482</v>
      </c>
      <c r="I174" s="63"/>
      <c r="J174" s="184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</row>
    <row r="175" spans="1:28" ht="15" customHeight="1" x14ac:dyDescent="0.2">
      <c r="A175" s="154"/>
      <c r="B175" s="720"/>
      <c r="C175" s="623"/>
      <c r="D175" s="233"/>
      <c r="E175" s="180"/>
      <c r="F175" s="181"/>
      <c r="G175" s="68"/>
      <c r="H175" s="232"/>
      <c r="I175" s="63"/>
      <c r="J175" s="184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</row>
    <row r="176" spans="1:28" ht="15" customHeight="1" x14ac:dyDescent="0.25">
      <c r="A176" s="154"/>
      <c r="B176" s="732" t="s">
        <v>186</v>
      </c>
      <c r="C176" s="623"/>
      <c r="D176" s="234"/>
      <c r="E176" s="189"/>
      <c r="F176" s="190"/>
      <c r="G176" s="235"/>
      <c r="H176" s="236">
        <f>SUM(H177:H178)</f>
        <v>291742.48719000001</v>
      </c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</row>
    <row r="177" spans="1:28" ht="15" customHeight="1" x14ac:dyDescent="0.2">
      <c r="A177" s="154"/>
      <c r="B177" s="720" t="s">
        <v>187</v>
      </c>
      <c r="C177" s="623"/>
      <c r="D177" s="233"/>
      <c r="E177" s="180" t="s">
        <v>188</v>
      </c>
      <c r="F177" s="181">
        <f>+'Mano de Obra'!$J$8</f>
        <v>10110.714599999999</v>
      </c>
      <c r="G177" s="68">
        <v>19.2</v>
      </c>
      <c r="H177" s="232">
        <f>PRODUCT(F177*G177)</f>
        <v>194125.72031999999</v>
      </c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</row>
    <row r="178" spans="1:28" ht="15" customHeight="1" x14ac:dyDescent="0.2">
      <c r="A178" s="154"/>
      <c r="B178" s="720" t="s">
        <v>191</v>
      </c>
      <c r="C178" s="623"/>
      <c r="D178" s="233"/>
      <c r="E178" s="180" t="s">
        <v>188</v>
      </c>
      <c r="F178" s="181">
        <f>+'Mano de Obra'!$J$10</f>
        <v>8600.5962</v>
      </c>
      <c r="G178" s="68">
        <v>11.35</v>
      </c>
      <c r="H178" s="232">
        <f>PRODUCT(F178*G178)</f>
        <v>97616.766869999992</v>
      </c>
      <c r="I178" s="63"/>
      <c r="J178" s="184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</row>
    <row r="179" spans="1:28" ht="15" customHeight="1" x14ac:dyDescent="0.2">
      <c r="A179" s="154"/>
      <c r="B179" s="721"/>
      <c r="C179" s="722"/>
      <c r="D179" s="252"/>
      <c r="E179" s="196"/>
      <c r="F179" s="253"/>
      <c r="G179" s="238"/>
      <c r="H179" s="254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</row>
    <row r="180" spans="1:28" ht="15" customHeight="1" x14ac:dyDescent="0.2">
      <c r="A180" s="154"/>
      <c r="B180" s="200"/>
      <c r="C180" s="240"/>
      <c r="D180" s="240"/>
      <c r="E180" s="171"/>
      <c r="F180" s="172"/>
      <c r="G180" s="184"/>
      <c r="H180" s="64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</row>
    <row r="181" spans="1:28" ht="15" customHeight="1" x14ac:dyDescent="0.25">
      <c r="A181" s="154"/>
      <c r="B181" s="203"/>
      <c r="C181" s="63"/>
      <c r="D181" s="63"/>
      <c r="E181" s="171"/>
      <c r="F181" s="172"/>
      <c r="G181" s="241" t="s">
        <v>190</v>
      </c>
      <c r="H181" s="242">
        <f>SUM(H167,H176)</f>
        <v>971653.75536149251</v>
      </c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</row>
    <row r="182" spans="1:28" ht="15" customHeight="1" x14ac:dyDescent="0.2">
      <c r="A182" s="154"/>
      <c r="B182" s="203"/>
      <c r="C182" s="63"/>
      <c r="D182" s="63"/>
      <c r="E182" s="171"/>
      <c r="F182" s="172"/>
      <c r="G182" s="63"/>
      <c r="H182" s="64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</row>
    <row r="183" spans="1:28" ht="15" customHeight="1" x14ac:dyDescent="0.2">
      <c r="A183" s="154"/>
      <c r="B183" s="203"/>
      <c r="C183" s="63"/>
      <c r="D183" s="63"/>
      <c r="E183" s="171"/>
      <c r="F183" s="172"/>
      <c r="G183" s="63"/>
      <c r="H183" s="64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</row>
    <row r="184" spans="1:28" ht="15" customHeight="1" x14ac:dyDescent="0.2">
      <c r="A184" s="154"/>
      <c r="B184" s="203"/>
      <c r="C184" s="63"/>
      <c r="D184" s="63"/>
      <c r="E184" s="171"/>
      <c r="F184" s="172"/>
      <c r="G184" s="63"/>
      <c r="H184" s="64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</row>
    <row r="185" spans="1:28" ht="15" customHeight="1" x14ac:dyDescent="0.2">
      <c r="A185" s="154"/>
      <c r="B185" s="248">
        <f>+Presupuesto!$A$16</f>
        <v>3</v>
      </c>
      <c r="C185" s="778" t="str">
        <f>+Presupuesto!$B$16</f>
        <v>HORMIGON ARMADO</v>
      </c>
      <c r="D185" s="724"/>
      <c r="E185" s="724"/>
      <c r="F185" s="724"/>
      <c r="G185" s="724"/>
      <c r="H185" s="725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</row>
    <row r="186" spans="1:28" ht="15" customHeight="1" x14ac:dyDescent="0.2">
      <c r="A186" s="154"/>
      <c r="B186" s="160" t="str">
        <f>+Presupuesto!A20</f>
        <v>3.4</v>
      </c>
      <c r="C186" s="723" t="str">
        <f>+Presupuesto!B20</f>
        <v>Hormigon armado para columnas resistentes</v>
      </c>
      <c r="D186" s="724"/>
      <c r="E186" s="724"/>
      <c r="F186" s="724"/>
      <c r="G186" s="725"/>
      <c r="H186" s="161" t="str">
        <f>+Presupuesto!C20</f>
        <v>m3</v>
      </c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</row>
    <row r="187" spans="1:28" ht="15" customHeight="1" x14ac:dyDescent="0.25">
      <c r="A187" s="154"/>
      <c r="B187" s="726" t="s">
        <v>180</v>
      </c>
      <c r="C187" s="727"/>
      <c r="D187" s="220"/>
      <c r="E187" s="729" t="s">
        <v>177</v>
      </c>
      <c r="F187" s="163" t="s">
        <v>181</v>
      </c>
      <c r="G187" s="221" t="s">
        <v>182</v>
      </c>
      <c r="H187" s="222" t="s">
        <v>181</v>
      </c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</row>
    <row r="188" spans="1:28" ht="15" customHeight="1" x14ac:dyDescent="0.25">
      <c r="A188" s="154"/>
      <c r="B188" s="728"/>
      <c r="C188" s="681"/>
      <c r="D188" s="223"/>
      <c r="E188" s="730"/>
      <c r="F188" s="167" t="s">
        <v>183</v>
      </c>
      <c r="G188" s="224" t="s">
        <v>184</v>
      </c>
      <c r="H188" s="225" t="s">
        <v>178</v>
      </c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</row>
    <row r="189" spans="1:28" ht="4.5" customHeight="1" x14ac:dyDescent="0.2">
      <c r="A189" s="154"/>
      <c r="B189" s="170"/>
      <c r="C189" s="89"/>
      <c r="D189" s="89"/>
      <c r="E189" s="171"/>
      <c r="F189" s="172"/>
      <c r="G189" s="89"/>
      <c r="H189" s="226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</row>
    <row r="190" spans="1:28" ht="15" customHeight="1" x14ac:dyDescent="0.25">
      <c r="A190" s="154"/>
      <c r="B190" s="731" t="s">
        <v>185</v>
      </c>
      <c r="C190" s="686"/>
      <c r="D190" s="227"/>
      <c r="E190" s="174"/>
      <c r="F190" s="175"/>
      <c r="G190" s="228"/>
      <c r="H190" s="229">
        <f>SUM(H191:H198)</f>
        <v>644927.42693060183</v>
      </c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</row>
    <row r="191" spans="1:28" ht="15" customHeight="1" x14ac:dyDescent="0.25">
      <c r="A191" s="154"/>
      <c r="B191" s="249" t="str">
        <f>+'Lista de Precios'!$B$24</f>
        <v>Alambre Negro n°14</v>
      </c>
      <c r="C191" s="256"/>
      <c r="D191" s="251"/>
      <c r="E191" s="180" t="str">
        <f>+'Lista de Precios'!$C$24</f>
        <v>kg</v>
      </c>
      <c r="F191" s="181">
        <f>+'Lista de Precios'!$D$24</f>
        <v>5234.1057254960251</v>
      </c>
      <c r="G191" s="68">
        <v>0.6</v>
      </c>
      <c r="H191" s="232">
        <f t="shared" ref="H191:H198" si="1">PRODUCT(F191*G191)</f>
        <v>3140.463435297615</v>
      </c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</row>
    <row r="192" spans="1:28" ht="15" customHeight="1" x14ac:dyDescent="0.25">
      <c r="A192" s="154"/>
      <c r="B192" s="249" t="str">
        <f>+'Lista de Precios'!$B$23</f>
        <v>Hierro Promedio</v>
      </c>
      <c r="C192" s="257"/>
      <c r="D192" s="251"/>
      <c r="E192" s="180" t="str">
        <f>+'Lista de Precios'!$C$23</f>
        <v>kg</v>
      </c>
      <c r="F192" s="181">
        <f>+'Lista de Precios'!$D$23</f>
        <v>2793.8737881014008</v>
      </c>
      <c r="G192" s="68">
        <v>149</v>
      </c>
      <c r="H192" s="232">
        <f t="shared" si="1"/>
        <v>416287.19442710874</v>
      </c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</row>
    <row r="193" spans="1:28" ht="15" customHeight="1" x14ac:dyDescent="0.25">
      <c r="A193" s="154"/>
      <c r="B193" s="249" t="str">
        <f>+'Lista de Precios'!$B$25</f>
        <v>Clavos P.P 2 1/2"</v>
      </c>
      <c r="C193" s="257"/>
      <c r="D193" s="251"/>
      <c r="E193" s="180" t="str">
        <f>+'Lista de Precios'!$C$25</f>
        <v>kg</v>
      </c>
      <c r="F193" s="181">
        <f>+'Lista de Precios'!$D$25</f>
        <v>5159.2779676901782</v>
      </c>
      <c r="G193" s="68">
        <v>2</v>
      </c>
      <c r="H193" s="232">
        <f t="shared" si="1"/>
        <v>10318.555935380356</v>
      </c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</row>
    <row r="194" spans="1:28" ht="15" customHeight="1" x14ac:dyDescent="0.2">
      <c r="A194" s="154"/>
      <c r="B194" s="249" t="str">
        <f>+'Lista de Precios'!$B$18</f>
        <v xml:space="preserve">Arena Mediana Lavada </v>
      </c>
      <c r="C194" s="257"/>
      <c r="D194" s="103"/>
      <c r="E194" s="180" t="str">
        <f>+'Lista de Precios'!$C$18</f>
        <v>m3</v>
      </c>
      <c r="F194" s="181">
        <f>+'Lista de Precios'!$D$18</f>
        <v>25315.658801835016</v>
      </c>
      <c r="G194" s="68">
        <v>0.6</v>
      </c>
      <c r="H194" s="232">
        <f t="shared" si="1"/>
        <v>15189.395281101009</v>
      </c>
      <c r="I194" s="63"/>
      <c r="J194" s="184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</row>
    <row r="195" spans="1:28" ht="15" customHeight="1" x14ac:dyDescent="0.2">
      <c r="A195" s="154"/>
      <c r="B195" s="249" t="str">
        <f>+'Lista de Precios'!$B$20</f>
        <v>Ripio Zarandeado 1/3</v>
      </c>
      <c r="C195" s="257"/>
      <c r="D195" s="103"/>
      <c r="E195" s="180" t="str">
        <f>+'Lista de Precios'!$C$20</f>
        <v>m3</v>
      </c>
      <c r="F195" s="181">
        <f>+'Lista de Precios'!$D$20</f>
        <v>21318.449517334731</v>
      </c>
      <c r="G195" s="68">
        <v>0.7</v>
      </c>
      <c r="H195" s="232">
        <f t="shared" si="1"/>
        <v>14922.914662134312</v>
      </c>
      <c r="I195" s="63"/>
      <c r="J195" s="184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</row>
    <row r="196" spans="1:28" ht="15" customHeight="1" x14ac:dyDescent="0.2">
      <c r="A196" s="154"/>
      <c r="B196" s="249" t="str">
        <f>+'Lista de Precios'!$B$12</f>
        <v>Cemento Portland</v>
      </c>
      <c r="C196" s="257"/>
      <c r="D196" s="103"/>
      <c r="E196" s="180" t="str">
        <f>+'Lista de Precios'!$C$12</f>
        <v>kg</v>
      </c>
      <c r="F196" s="181">
        <f>+'Lista de Precios'!$D$12</f>
        <v>262.18495138894116</v>
      </c>
      <c r="G196" s="68">
        <v>315</v>
      </c>
      <c r="H196" s="232">
        <f t="shared" si="1"/>
        <v>82588.25968751646</v>
      </c>
      <c r="I196" s="63"/>
      <c r="J196" s="184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</row>
    <row r="197" spans="1:28" ht="15" customHeight="1" x14ac:dyDescent="0.2">
      <c r="A197" s="154"/>
      <c r="B197" s="249" t="str">
        <f>+'Lista de Precios'!$B$42</f>
        <v xml:space="preserve">Tabla madera 1ra. Pino Nacional </v>
      </c>
      <c r="C197" s="257"/>
      <c r="D197" s="103"/>
      <c r="E197" s="180" t="str">
        <f>+'Lista de Precios'!$C$42</f>
        <v>m2</v>
      </c>
      <c r="F197" s="181">
        <f>+'Lista de Precios'!$D$42</f>
        <v>35447.251934948326</v>
      </c>
      <c r="G197" s="68">
        <v>2.86</v>
      </c>
      <c r="H197" s="232">
        <f t="shared" si="1"/>
        <v>101379.1405339522</v>
      </c>
      <c r="I197" s="63"/>
      <c r="J197" s="184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</row>
    <row r="198" spans="1:28" ht="15" customHeight="1" x14ac:dyDescent="0.2">
      <c r="A198" s="154"/>
      <c r="B198" s="249" t="str">
        <f>+'Lista de Precios'!$B$43</f>
        <v>Tirante Pino 3"x3" s/cepillar</v>
      </c>
      <c r="C198" s="257"/>
      <c r="D198" s="103"/>
      <c r="E198" s="180" t="str">
        <f>+'Lista de Precios'!$C$43</f>
        <v>m</v>
      </c>
      <c r="F198" s="181">
        <f>+'Lista de Precios'!$D$43</f>
        <v>2753.7574202779206</v>
      </c>
      <c r="G198" s="68">
        <v>0.4</v>
      </c>
      <c r="H198" s="232">
        <f t="shared" si="1"/>
        <v>1101.5029681111682</v>
      </c>
      <c r="I198" s="63"/>
      <c r="J198" s="184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</row>
    <row r="199" spans="1:28" ht="15" customHeight="1" x14ac:dyDescent="0.2">
      <c r="A199" s="154"/>
      <c r="B199" s="720"/>
      <c r="C199" s="623"/>
      <c r="D199" s="103"/>
      <c r="E199" s="180"/>
      <c r="F199" s="181"/>
      <c r="G199" s="68"/>
      <c r="H199" s="232"/>
      <c r="I199" s="63"/>
      <c r="J199" s="184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</row>
    <row r="200" spans="1:28" ht="15" customHeight="1" x14ac:dyDescent="0.25">
      <c r="A200" s="154"/>
      <c r="B200" s="732" t="s">
        <v>186</v>
      </c>
      <c r="C200" s="623"/>
      <c r="D200" s="234"/>
      <c r="E200" s="189"/>
      <c r="F200" s="190"/>
      <c r="G200" s="235"/>
      <c r="H200" s="236">
        <f>SUM(H201:H202)</f>
        <v>349658.47727999999</v>
      </c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</row>
    <row r="201" spans="1:28" ht="15" customHeight="1" x14ac:dyDescent="0.2">
      <c r="A201" s="154"/>
      <c r="B201" s="720" t="s">
        <v>187</v>
      </c>
      <c r="C201" s="623"/>
      <c r="D201" s="233"/>
      <c r="E201" s="180" t="s">
        <v>188</v>
      </c>
      <c r="F201" s="181">
        <f>+'Mano de Obra'!$J$8</f>
        <v>10110.714599999999</v>
      </c>
      <c r="G201" s="68">
        <v>17.399999999999999</v>
      </c>
      <c r="H201" s="232">
        <f>PRODUCT(F201*G201)</f>
        <v>175926.43403999996</v>
      </c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</row>
    <row r="202" spans="1:28" ht="15" customHeight="1" x14ac:dyDescent="0.2">
      <c r="A202" s="154"/>
      <c r="B202" s="720" t="s">
        <v>191</v>
      </c>
      <c r="C202" s="623"/>
      <c r="D202" s="233"/>
      <c r="E202" s="180" t="s">
        <v>188</v>
      </c>
      <c r="F202" s="181">
        <f>+'Mano de Obra'!$J$10</f>
        <v>8600.5962</v>
      </c>
      <c r="G202" s="68">
        <v>20.2</v>
      </c>
      <c r="H202" s="232">
        <f>PRODUCT(F202*G202)</f>
        <v>173732.04324</v>
      </c>
      <c r="I202" s="63"/>
      <c r="J202" s="184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</row>
    <row r="203" spans="1:28" ht="15" customHeight="1" x14ac:dyDescent="0.2">
      <c r="A203" s="154"/>
      <c r="B203" s="721"/>
      <c r="C203" s="722"/>
      <c r="D203" s="252"/>
      <c r="E203" s="196"/>
      <c r="F203" s="253"/>
      <c r="G203" s="238"/>
      <c r="H203" s="254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</row>
    <row r="204" spans="1:28" ht="15" customHeight="1" x14ac:dyDescent="0.2">
      <c r="A204" s="154"/>
      <c r="B204" s="200"/>
      <c r="C204" s="240"/>
      <c r="D204" s="240"/>
      <c r="E204" s="171"/>
      <c r="F204" s="172"/>
      <c r="G204" s="184"/>
      <c r="H204" s="64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</row>
    <row r="205" spans="1:28" ht="15" customHeight="1" x14ac:dyDescent="0.25">
      <c r="A205" s="154"/>
      <c r="B205" s="203"/>
      <c r="C205" s="63"/>
      <c r="D205" s="63"/>
      <c r="E205" s="171"/>
      <c r="F205" s="172"/>
      <c r="G205" s="241" t="s">
        <v>190</v>
      </c>
      <c r="H205" s="242">
        <f>SUM(H190,H200)</f>
        <v>994585.90421060182</v>
      </c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</row>
    <row r="206" spans="1:28" ht="15" customHeight="1" x14ac:dyDescent="0.2">
      <c r="A206" s="154"/>
      <c r="B206" s="203"/>
      <c r="C206" s="63"/>
      <c r="D206" s="63"/>
      <c r="E206" s="171"/>
      <c r="F206" s="172"/>
      <c r="G206" s="63"/>
      <c r="H206" s="64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</row>
    <row r="207" spans="1:28" ht="15" customHeight="1" x14ac:dyDescent="0.2">
      <c r="A207" s="154"/>
      <c r="B207" s="203"/>
      <c r="C207" s="63"/>
      <c r="D207" s="63"/>
      <c r="E207" s="171"/>
      <c r="F207" s="172"/>
      <c r="G207" s="63"/>
      <c r="H207" s="64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</row>
    <row r="208" spans="1:28" ht="15" customHeight="1" x14ac:dyDescent="0.2">
      <c r="A208" s="154"/>
      <c r="B208" s="203"/>
      <c r="C208" s="63"/>
      <c r="D208" s="63"/>
      <c r="E208" s="171"/>
      <c r="F208" s="172"/>
      <c r="G208" s="63"/>
      <c r="H208" s="64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</row>
    <row r="209" spans="1:28" ht="15" customHeight="1" x14ac:dyDescent="0.2">
      <c r="A209" s="154"/>
      <c r="B209" s="248">
        <f>+Presupuesto!$A$16</f>
        <v>3</v>
      </c>
      <c r="C209" s="778" t="str">
        <f>+Presupuesto!$B$16</f>
        <v>HORMIGON ARMADO</v>
      </c>
      <c r="D209" s="724"/>
      <c r="E209" s="724"/>
      <c r="F209" s="724"/>
      <c r="G209" s="724"/>
      <c r="H209" s="725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</row>
    <row r="210" spans="1:28" ht="15" customHeight="1" x14ac:dyDescent="0.2">
      <c r="A210" s="154"/>
      <c r="B210" s="160" t="str">
        <f>+Presupuesto!A21</f>
        <v>3.5</v>
      </c>
      <c r="C210" s="723" t="str">
        <f>+Presupuesto!B21</f>
        <v>Hormigon armado para encadenados horizontales y verticales</v>
      </c>
      <c r="D210" s="724"/>
      <c r="E210" s="724"/>
      <c r="F210" s="724"/>
      <c r="G210" s="725"/>
      <c r="H210" s="161" t="str">
        <f>+Presupuesto!C21</f>
        <v>m3</v>
      </c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</row>
    <row r="211" spans="1:28" ht="15" customHeight="1" x14ac:dyDescent="0.25">
      <c r="A211" s="154"/>
      <c r="B211" s="726" t="s">
        <v>180</v>
      </c>
      <c r="C211" s="727"/>
      <c r="D211" s="220"/>
      <c r="E211" s="729" t="s">
        <v>177</v>
      </c>
      <c r="F211" s="163" t="s">
        <v>181</v>
      </c>
      <c r="G211" s="221" t="s">
        <v>182</v>
      </c>
      <c r="H211" s="222" t="s">
        <v>181</v>
      </c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</row>
    <row r="212" spans="1:28" ht="15" customHeight="1" x14ac:dyDescent="0.25">
      <c r="A212" s="154"/>
      <c r="B212" s="728"/>
      <c r="C212" s="681"/>
      <c r="D212" s="223"/>
      <c r="E212" s="730"/>
      <c r="F212" s="167" t="s">
        <v>183</v>
      </c>
      <c r="G212" s="224" t="s">
        <v>184</v>
      </c>
      <c r="H212" s="225" t="s">
        <v>178</v>
      </c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</row>
    <row r="213" spans="1:28" ht="4.5" customHeight="1" x14ac:dyDescent="0.2">
      <c r="A213" s="154"/>
      <c r="B213" s="170"/>
      <c r="C213" s="89"/>
      <c r="D213" s="89"/>
      <c r="E213" s="171"/>
      <c r="F213" s="172"/>
      <c r="G213" s="89"/>
      <c r="H213" s="226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</row>
    <row r="214" spans="1:28" ht="15" customHeight="1" x14ac:dyDescent="0.25">
      <c r="A214" s="154"/>
      <c r="B214" s="731" t="s">
        <v>185</v>
      </c>
      <c r="C214" s="686"/>
      <c r="D214" s="227"/>
      <c r="E214" s="174"/>
      <c r="F214" s="175"/>
      <c r="G214" s="228"/>
      <c r="H214" s="229">
        <f>SUM(H215:H222)</f>
        <v>606247.8020928232</v>
      </c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</row>
    <row r="215" spans="1:28" ht="15" customHeight="1" x14ac:dyDescent="0.25">
      <c r="A215" s="154"/>
      <c r="B215" s="249" t="str">
        <f>+'Lista de Precios'!$B$24</f>
        <v>Alambre Negro n°14</v>
      </c>
      <c r="C215" s="256"/>
      <c r="D215" s="251"/>
      <c r="E215" s="180" t="str">
        <f>+'Lista de Precios'!$C$24</f>
        <v>kg</v>
      </c>
      <c r="F215" s="181">
        <f>+'Lista de Precios'!$D$24</f>
        <v>5234.1057254960251</v>
      </c>
      <c r="G215" s="68">
        <v>0.4</v>
      </c>
      <c r="H215" s="232">
        <f t="shared" ref="H215:H222" si="2">PRODUCT(F215*G215)</f>
        <v>2093.6422901984101</v>
      </c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</row>
    <row r="216" spans="1:28" ht="15" customHeight="1" x14ac:dyDescent="0.25">
      <c r="A216" s="154"/>
      <c r="B216" s="249" t="str">
        <f>+'Lista de Precios'!$B$23</f>
        <v>Hierro Promedio</v>
      </c>
      <c r="C216" s="257"/>
      <c r="D216" s="251"/>
      <c r="E216" s="180" t="str">
        <f>+'Lista de Precios'!$C$23</f>
        <v>kg</v>
      </c>
      <c r="F216" s="181">
        <f>+'Lista de Precios'!$D$23</f>
        <v>2793.8737881014008</v>
      </c>
      <c r="G216" s="68">
        <v>134</v>
      </c>
      <c r="H216" s="232">
        <f t="shared" si="2"/>
        <v>374379.08760558773</v>
      </c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</row>
    <row r="217" spans="1:28" ht="15" customHeight="1" x14ac:dyDescent="0.25">
      <c r="A217" s="154"/>
      <c r="B217" s="249" t="str">
        <f>+'Lista de Precios'!$B$25</f>
        <v>Clavos P.P 2 1/2"</v>
      </c>
      <c r="C217" s="257"/>
      <c r="D217" s="251"/>
      <c r="E217" s="180" t="str">
        <f>+'Lista de Precios'!$C$25</f>
        <v>kg</v>
      </c>
      <c r="F217" s="181">
        <f>+'Lista de Precios'!$D$25</f>
        <v>5159.2779676901782</v>
      </c>
      <c r="G217" s="68">
        <v>1</v>
      </c>
      <c r="H217" s="232">
        <f t="shared" si="2"/>
        <v>5159.2779676901782</v>
      </c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</row>
    <row r="218" spans="1:28" ht="15" customHeight="1" x14ac:dyDescent="0.2">
      <c r="A218" s="154"/>
      <c r="B218" s="249" t="str">
        <f>+'Lista de Precios'!$B$18</f>
        <v xml:space="preserve">Arena Mediana Lavada </v>
      </c>
      <c r="C218" s="257"/>
      <c r="D218" s="103"/>
      <c r="E218" s="180" t="str">
        <f>+'Lista de Precios'!$C$18</f>
        <v>m3</v>
      </c>
      <c r="F218" s="181">
        <f>+'Lista de Precios'!$D$18</f>
        <v>25315.658801835016</v>
      </c>
      <c r="G218" s="68">
        <v>0.6</v>
      </c>
      <c r="H218" s="232">
        <f t="shared" si="2"/>
        <v>15189.395281101009</v>
      </c>
      <c r="I218" s="63"/>
      <c r="J218" s="184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</row>
    <row r="219" spans="1:28" ht="15" customHeight="1" x14ac:dyDescent="0.2">
      <c r="A219" s="154"/>
      <c r="B219" s="249" t="str">
        <f>+'Lista de Precios'!$B$20</f>
        <v>Ripio Zarandeado 1/3</v>
      </c>
      <c r="C219" s="257"/>
      <c r="D219" s="103"/>
      <c r="E219" s="180" t="str">
        <f>+'Lista de Precios'!$C$20</f>
        <v>m3</v>
      </c>
      <c r="F219" s="181">
        <f>+'Lista de Precios'!$D$20</f>
        <v>21318.449517334731</v>
      </c>
      <c r="G219" s="68">
        <v>0.7</v>
      </c>
      <c r="H219" s="232">
        <f t="shared" si="2"/>
        <v>14922.914662134312</v>
      </c>
      <c r="I219" s="63"/>
      <c r="J219" s="184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</row>
    <row r="220" spans="1:28" ht="15" customHeight="1" x14ac:dyDescent="0.2">
      <c r="A220" s="154"/>
      <c r="B220" s="249" t="str">
        <f>+'Lista de Precios'!$B$12</f>
        <v>Cemento Portland</v>
      </c>
      <c r="C220" s="257"/>
      <c r="D220" s="103"/>
      <c r="E220" s="180" t="str">
        <f>+'Lista de Precios'!$C$12</f>
        <v>kg</v>
      </c>
      <c r="F220" s="181">
        <f>+'Lista de Precios'!$D$12</f>
        <v>262.18495138894116</v>
      </c>
      <c r="G220" s="68">
        <v>310</v>
      </c>
      <c r="H220" s="232">
        <f t="shared" si="2"/>
        <v>81277.334930571757</v>
      </c>
      <c r="I220" s="63"/>
      <c r="J220" s="184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</row>
    <row r="221" spans="1:28" ht="15" customHeight="1" x14ac:dyDescent="0.2">
      <c r="A221" s="154"/>
      <c r="B221" s="249" t="str">
        <f>+'Lista de Precios'!$B$43</f>
        <v>Tirante Pino 3"x3" s/cepillar</v>
      </c>
      <c r="C221" s="257"/>
      <c r="D221" s="103"/>
      <c r="E221" s="180" t="str">
        <f>+'Lista de Precios'!$C$43</f>
        <v>m</v>
      </c>
      <c r="F221" s="181">
        <f>+'Lista de Precios'!$D$43</f>
        <v>2753.7574202779206</v>
      </c>
      <c r="G221" s="68">
        <v>2.5</v>
      </c>
      <c r="H221" s="232">
        <f t="shared" si="2"/>
        <v>6884.3935506948019</v>
      </c>
      <c r="I221" s="63"/>
      <c r="J221" s="184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</row>
    <row r="222" spans="1:28" ht="15" customHeight="1" x14ac:dyDescent="0.2">
      <c r="A222" s="154"/>
      <c r="B222" s="605" t="str">
        <f>+'Lista de Precios'!B42</f>
        <v xml:space="preserve">Tabla madera 1ra. Pino Nacional </v>
      </c>
      <c r="C222" s="256"/>
      <c r="D222" s="103"/>
      <c r="E222" s="180" t="str">
        <f>+'Lista de Precios'!C42</f>
        <v>m2</v>
      </c>
      <c r="F222" s="181">
        <f>+'Lista de Precios'!D42</f>
        <v>35447.251934948326</v>
      </c>
      <c r="G222" s="68">
        <v>3</v>
      </c>
      <c r="H222" s="232">
        <f t="shared" si="2"/>
        <v>106341.75580484499</v>
      </c>
      <c r="I222" s="63"/>
      <c r="J222" s="184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</row>
    <row r="223" spans="1:28" ht="15" customHeight="1" x14ac:dyDescent="0.2">
      <c r="A223" s="154"/>
      <c r="B223" s="720"/>
      <c r="C223" s="623"/>
      <c r="D223" s="103"/>
      <c r="E223" s="180"/>
      <c r="F223" s="181"/>
      <c r="G223" s="68"/>
      <c r="H223" s="232"/>
      <c r="I223" s="63"/>
      <c r="J223" s="184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</row>
    <row r="224" spans="1:28" ht="15" customHeight="1" x14ac:dyDescent="0.25">
      <c r="A224" s="154"/>
      <c r="B224" s="732" t="s">
        <v>186</v>
      </c>
      <c r="C224" s="623"/>
      <c r="D224" s="234"/>
      <c r="E224" s="189"/>
      <c r="F224" s="190"/>
      <c r="G224" s="235"/>
      <c r="H224" s="236">
        <f>SUM(H225:H226)</f>
        <v>404893.41732000001</v>
      </c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</row>
    <row r="225" spans="1:28" ht="15" customHeight="1" x14ac:dyDescent="0.2">
      <c r="A225" s="154"/>
      <c r="B225" s="720" t="s">
        <v>187</v>
      </c>
      <c r="C225" s="623"/>
      <c r="D225" s="233"/>
      <c r="E225" s="180" t="s">
        <v>188</v>
      </c>
      <c r="F225" s="181">
        <f>+'Mano de Obra'!$J$8</f>
        <v>10110.714599999999</v>
      </c>
      <c r="G225" s="68">
        <v>25.5</v>
      </c>
      <c r="H225" s="232">
        <f>PRODUCT(F225*G225)</f>
        <v>257823.22229999999</v>
      </c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</row>
    <row r="226" spans="1:28" ht="15" customHeight="1" x14ac:dyDescent="0.2">
      <c r="A226" s="154"/>
      <c r="B226" s="720" t="s">
        <v>191</v>
      </c>
      <c r="C226" s="623"/>
      <c r="D226" s="233"/>
      <c r="E226" s="180" t="s">
        <v>188</v>
      </c>
      <c r="F226" s="181">
        <f>+'Mano de Obra'!$J$10</f>
        <v>8600.5962</v>
      </c>
      <c r="G226" s="68">
        <v>17.100000000000001</v>
      </c>
      <c r="H226" s="232">
        <f>PRODUCT(F226*G226)</f>
        <v>147070.19502000001</v>
      </c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</row>
    <row r="227" spans="1:28" ht="15" customHeight="1" x14ac:dyDescent="0.2">
      <c r="A227" s="154"/>
      <c r="B227" s="721"/>
      <c r="C227" s="722"/>
      <c r="D227" s="252"/>
      <c r="E227" s="196"/>
      <c r="F227" s="253"/>
      <c r="G227" s="238"/>
      <c r="H227" s="254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</row>
    <row r="228" spans="1:28" ht="15" customHeight="1" x14ac:dyDescent="0.2">
      <c r="A228" s="154"/>
      <c r="B228" s="200"/>
      <c r="C228" s="240"/>
      <c r="D228" s="240"/>
      <c r="E228" s="171"/>
      <c r="F228" s="172"/>
      <c r="G228" s="184"/>
      <c r="H228" s="64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</row>
    <row r="229" spans="1:28" ht="15" customHeight="1" x14ac:dyDescent="0.25">
      <c r="A229" s="154"/>
      <c r="B229" s="203"/>
      <c r="C229" s="63"/>
      <c r="D229" s="63"/>
      <c r="E229" s="171"/>
      <c r="F229" s="172"/>
      <c r="G229" s="241" t="s">
        <v>190</v>
      </c>
      <c r="H229" s="242">
        <f>SUM(H214,H224)</f>
        <v>1011141.2194128232</v>
      </c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</row>
    <row r="230" spans="1:28" ht="15" customHeight="1" x14ac:dyDescent="0.2">
      <c r="A230" s="154"/>
      <c r="B230" s="203"/>
      <c r="C230" s="63"/>
      <c r="D230" s="63"/>
      <c r="E230" s="171"/>
      <c r="F230" s="172"/>
      <c r="G230" s="63"/>
      <c r="H230" s="64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</row>
    <row r="231" spans="1:28" ht="15" customHeight="1" x14ac:dyDescent="0.2">
      <c r="A231" s="154"/>
      <c r="B231" s="203"/>
      <c r="C231" s="63"/>
      <c r="D231" s="63"/>
      <c r="E231" s="171"/>
      <c r="F231" s="172"/>
      <c r="G231" s="63"/>
      <c r="H231" s="64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</row>
    <row r="232" spans="1:28" ht="15" customHeight="1" x14ac:dyDescent="0.2">
      <c r="A232" s="154"/>
      <c r="B232" s="203"/>
      <c r="C232" s="63"/>
      <c r="D232" s="63"/>
      <c r="E232" s="171"/>
      <c r="F232" s="172"/>
      <c r="G232" s="63"/>
      <c r="H232" s="64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</row>
    <row r="233" spans="1:28" ht="15" customHeight="1" x14ac:dyDescent="0.2">
      <c r="A233" s="154"/>
      <c r="B233" s="248">
        <f>+Presupuesto!$A$16</f>
        <v>3</v>
      </c>
      <c r="C233" s="778" t="str">
        <f>+Presupuesto!$B$16</f>
        <v>HORMIGON ARMADO</v>
      </c>
      <c r="D233" s="724"/>
      <c r="E233" s="724"/>
      <c r="F233" s="724"/>
      <c r="G233" s="724"/>
      <c r="H233" s="725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</row>
    <row r="234" spans="1:28" ht="15" customHeight="1" x14ac:dyDescent="0.2">
      <c r="A234" s="154"/>
      <c r="B234" s="160" t="str">
        <f>+Presupuesto!A22</f>
        <v>3.6</v>
      </c>
      <c r="C234" s="723" t="str">
        <f>+Presupuesto!B22</f>
        <v>Hormigon armado para vigas resistentes</v>
      </c>
      <c r="D234" s="724"/>
      <c r="E234" s="724"/>
      <c r="F234" s="724"/>
      <c r="G234" s="725"/>
      <c r="H234" s="161" t="str">
        <f>+Presupuesto!C22</f>
        <v>m3</v>
      </c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</row>
    <row r="235" spans="1:28" ht="15" customHeight="1" x14ac:dyDescent="0.25">
      <c r="A235" s="154"/>
      <c r="B235" s="726" t="s">
        <v>180</v>
      </c>
      <c r="C235" s="727"/>
      <c r="D235" s="220"/>
      <c r="E235" s="729" t="s">
        <v>177</v>
      </c>
      <c r="F235" s="163" t="s">
        <v>181</v>
      </c>
      <c r="G235" s="221" t="s">
        <v>182</v>
      </c>
      <c r="H235" s="222" t="s">
        <v>181</v>
      </c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</row>
    <row r="236" spans="1:28" ht="15" customHeight="1" x14ac:dyDescent="0.25">
      <c r="A236" s="154"/>
      <c r="B236" s="728"/>
      <c r="C236" s="681"/>
      <c r="D236" s="223"/>
      <c r="E236" s="730"/>
      <c r="F236" s="167" t="s">
        <v>183</v>
      </c>
      <c r="G236" s="224" t="s">
        <v>184</v>
      </c>
      <c r="H236" s="225" t="s">
        <v>178</v>
      </c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</row>
    <row r="237" spans="1:28" ht="4.5" customHeight="1" x14ac:dyDescent="0.2">
      <c r="A237" s="154"/>
      <c r="B237" s="170"/>
      <c r="C237" s="89"/>
      <c r="D237" s="89"/>
      <c r="E237" s="171"/>
      <c r="F237" s="172"/>
      <c r="G237" s="89"/>
      <c r="H237" s="226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</row>
    <row r="238" spans="1:28" ht="15" customHeight="1" x14ac:dyDescent="0.25">
      <c r="A238" s="154"/>
      <c r="B238" s="731" t="s">
        <v>185</v>
      </c>
      <c r="C238" s="686"/>
      <c r="D238" s="227"/>
      <c r="E238" s="174"/>
      <c r="F238" s="175"/>
      <c r="G238" s="228"/>
      <c r="H238" s="229">
        <f>SUM(H239:H246)</f>
        <v>763259.21187348163</v>
      </c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</row>
    <row r="239" spans="1:28" ht="15" customHeight="1" x14ac:dyDescent="0.25">
      <c r="A239" s="154"/>
      <c r="B239" s="249" t="str">
        <f>+'Lista de Precios'!$B$24</f>
        <v>Alambre Negro n°14</v>
      </c>
      <c r="C239" s="256"/>
      <c r="D239" s="251"/>
      <c r="E239" s="180" t="str">
        <f>+'Lista de Precios'!$C$24</f>
        <v>kg</v>
      </c>
      <c r="F239" s="181">
        <f>+'Lista de Precios'!$D$24</f>
        <v>5234.1057254960251</v>
      </c>
      <c r="G239" s="68">
        <v>0.84</v>
      </c>
      <c r="H239" s="232">
        <f t="shared" ref="H239:H246" si="3">PRODUCT(F239*G239)</f>
        <v>4396.6488094166607</v>
      </c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</row>
    <row r="240" spans="1:28" ht="15" customHeight="1" x14ac:dyDescent="0.25">
      <c r="A240" s="154"/>
      <c r="B240" s="249" t="str">
        <f>+'Lista de Precios'!$B$23</f>
        <v>Hierro Promedio</v>
      </c>
      <c r="C240" s="257"/>
      <c r="D240" s="251"/>
      <c r="E240" s="180" t="str">
        <f>+'Lista de Precios'!$C$23</f>
        <v>kg</v>
      </c>
      <c r="F240" s="181">
        <f>+'Lista de Precios'!$D$23</f>
        <v>2793.8737881014008</v>
      </c>
      <c r="G240" s="68">
        <v>175</v>
      </c>
      <c r="H240" s="232">
        <f t="shared" si="3"/>
        <v>488927.91291774513</v>
      </c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</row>
    <row r="241" spans="1:28" ht="15" customHeight="1" x14ac:dyDescent="0.25">
      <c r="A241" s="154"/>
      <c r="B241" s="249" t="str">
        <f>+'Lista de Precios'!$B$25</f>
        <v>Clavos P.P 2 1/2"</v>
      </c>
      <c r="C241" s="257"/>
      <c r="D241" s="251"/>
      <c r="E241" s="180" t="str">
        <f>+'Lista de Precios'!$C$25</f>
        <v>kg</v>
      </c>
      <c r="F241" s="181">
        <f>+'Lista de Precios'!$D$25</f>
        <v>5159.2779676901782</v>
      </c>
      <c r="G241" s="68">
        <v>1.5</v>
      </c>
      <c r="H241" s="232">
        <f t="shared" si="3"/>
        <v>7738.9169515352678</v>
      </c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</row>
    <row r="242" spans="1:28" ht="15" customHeight="1" x14ac:dyDescent="0.2">
      <c r="A242" s="154"/>
      <c r="B242" s="249" t="str">
        <f>+'Lista de Precios'!$B$18</f>
        <v xml:space="preserve">Arena Mediana Lavada </v>
      </c>
      <c r="C242" s="257"/>
      <c r="D242" s="103"/>
      <c r="E242" s="180" t="str">
        <f>+'Lista de Precios'!$C$18</f>
        <v>m3</v>
      </c>
      <c r="F242" s="181">
        <f>+'Lista de Precios'!$D$18</f>
        <v>25315.658801835016</v>
      </c>
      <c r="G242" s="68">
        <v>0.6</v>
      </c>
      <c r="H242" s="232">
        <f t="shared" si="3"/>
        <v>15189.395281101009</v>
      </c>
      <c r="I242" s="63"/>
      <c r="J242" s="184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</row>
    <row r="243" spans="1:28" ht="15" customHeight="1" x14ac:dyDescent="0.2">
      <c r="A243" s="154"/>
      <c r="B243" s="249" t="str">
        <f>+'Lista de Precios'!$B$20</f>
        <v>Ripio Zarandeado 1/3</v>
      </c>
      <c r="C243" s="257"/>
      <c r="D243" s="103"/>
      <c r="E243" s="180" t="str">
        <f>+'Lista de Precios'!$C$20</f>
        <v>m3</v>
      </c>
      <c r="F243" s="181">
        <f>+'Lista de Precios'!$D$20</f>
        <v>21318.449517334731</v>
      </c>
      <c r="G243" s="68">
        <v>0.7</v>
      </c>
      <c r="H243" s="232">
        <f t="shared" si="3"/>
        <v>14922.914662134312</v>
      </c>
      <c r="I243" s="63"/>
      <c r="J243" s="184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</row>
    <row r="244" spans="1:28" ht="15" customHeight="1" x14ac:dyDescent="0.2">
      <c r="A244" s="154"/>
      <c r="B244" s="249" t="str">
        <f>+'Lista de Precios'!$B$12</f>
        <v>Cemento Portland</v>
      </c>
      <c r="C244" s="257"/>
      <c r="D244" s="103"/>
      <c r="E244" s="180" t="str">
        <f>+'Lista de Precios'!$C$12</f>
        <v>kg</v>
      </c>
      <c r="F244" s="181">
        <f>+'Lista de Precios'!$D$12</f>
        <v>262.18495138894116</v>
      </c>
      <c r="G244" s="68">
        <v>310</v>
      </c>
      <c r="H244" s="232">
        <f t="shared" si="3"/>
        <v>81277.334930571757</v>
      </c>
      <c r="I244" s="63"/>
      <c r="J244" s="184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</row>
    <row r="245" spans="1:28" ht="15" customHeight="1" x14ac:dyDescent="0.2">
      <c r="A245" s="154"/>
      <c r="B245" s="249" t="str">
        <f>+'Lista de Precios'!$B$42</f>
        <v xml:space="preserve">Tabla madera 1ra. Pino Nacional </v>
      </c>
      <c r="C245" s="257"/>
      <c r="D245" s="103"/>
      <c r="E245" s="180" t="str">
        <f>+'Lista de Precios'!$C$42</f>
        <v>m2</v>
      </c>
      <c r="F245" s="181">
        <f>+'Lista de Precios'!$D$42</f>
        <v>35447.251934948326</v>
      </c>
      <c r="G245" s="68">
        <v>4.2</v>
      </c>
      <c r="H245" s="232">
        <f t="shared" si="3"/>
        <v>148878.45812678296</v>
      </c>
      <c r="I245" s="63"/>
      <c r="J245" s="184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</row>
    <row r="246" spans="1:28" ht="15" customHeight="1" x14ac:dyDescent="0.2">
      <c r="A246" s="154"/>
      <c r="B246" s="249" t="str">
        <f>+'Lista de Precios'!$B$43</f>
        <v>Tirante Pino 3"x3" s/cepillar</v>
      </c>
      <c r="C246" s="257"/>
      <c r="D246" s="103"/>
      <c r="E246" s="180" t="str">
        <f>+'Lista de Precios'!$C$43</f>
        <v>m</v>
      </c>
      <c r="F246" s="181">
        <f>+'Lista de Precios'!$D$43</f>
        <v>2753.7574202779206</v>
      </c>
      <c r="G246" s="68">
        <v>0.7</v>
      </c>
      <c r="H246" s="232">
        <f t="shared" si="3"/>
        <v>1927.6301941945442</v>
      </c>
      <c r="I246" s="63"/>
      <c r="J246" s="184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</row>
    <row r="247" spans="1:28" ht="15" customHeight="1" x14ac:dyDescent="0.2">
      <c r="A247" s="154"/>
      <c r="B247" s="720"/>
      <c r="C247" s="623"/>
      <c r="D247" s="233"/>
      <c r="E247" s="180"/>
      <c r="F247" s="258"/>
      <c r="G247" s="71"/>
      <c r="H247" s="232"/>
      <c r="I247" s="63"/>
      <c r="J247" s="184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</row>
    <row r="248" spans="1:28" ht="15" customHeight="1" x14ac:dyDescent="0.25">
      <c r="A248" s="154"/>
      <c r="B248" s="732" t="s">
        <v>186</v>
      </c>
      <c r="C248" s="623"/>
      <c r="D248" s="234"/>
      <c r="E248" s="189"/>
      <c r="F248" s="259"/>
      <c r="G248" s="260"/>
      <c r="H248" s="236">
        <f>SUM(H249:H250)</f>
        <v>484827.05165999994</v>
      </c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</row>
    <row r="249" spans="1:28" ht="15" customHeight="1" x14ac:dyDescent="0.2">
      <c r="A249" s="154"/>
      <c r="B249" s="720" t="s">
        <v>187</v>
      </c>
      <c r="C249" s="623"/>
      <c r="D249" s="233"/>
      <c r="E249" s="180" t="s">
        <v>188</v>
      </c>
      <c r="F249" s="181">
        <f>+'Mano de Obra'!$J$8</f>
        <v>10110.714599999999</v>
      </c>
      <c r="G249" s="68">
        <v>32.299999999999997</v>
      </c>
      <c r="H249" s="232">
        <f>PRODUCT(F249*G249)</f>
        <v>326576.08157999994</v>
      </c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</row>
    <row r="250" spans="1:28" ht="15" customHeight="1" x14ac:dyDescent="0.2">
      <c r="A250" s="154"/>
      <c r="B250" s="720" t="s">
        <v>191</v>
      </c>
      <c r="C250" s="623"/>
      <c r="D250" s="233"/>
      <c r="E250" s="180" t="s">
        <v>188</v>
      </c>
      <c r="F250" s="181">
        <f>+'Mano de Obra'!$J$10</f>
        <v>8600.5962</v>
      </c>
      <c r="G250" s="68">
        <v>18.399999999999999</v>
      </c>
      <c r="H250" s="232">
        <f>PRODUCT(F250*G250)</f>
        <v>158250.97008</v>
      </c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</row>
    <row r="251" spans="1:28" ht="15" customHeight="1" x14ac:dyDescent="0.2">
      <c r="A251" s="154"/>
      <c r="B251" s="721"/>
      <c r="C251" s="722"/>
      <c r="D251" s="252"/>
      <c r="E251" s="196"/>
      <c r="F251" s="253"/>
      <c r="G251" s="238"/>
      <c r="H251" s="254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</row>
    <row r="252" spans="1:28" ht="15" customHeight="1" x14ac:dyDescent="0.2">
      <c r="A252" s="154"/>
      <c r="B252" s="200"/>
      <c r="C252" s="240"/>
      <c r="D252" s="240"/>
      <c r="E252" s="171"/>
      <c r="F252" s="172"/>
      <c r="G252" s="184"/>
      <c r="H252" s="64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</row>
    <row r="253" spans="1:28" ht="15" customHeight="1" x14ac:dyDescent="0.25">
      <c r="A253" s="154"/>
      <c r="B253" s="203"/>
      <c r="C253" s="63"/>
      <c r="D253" s="63"/>
      <c r="E253" s="171"/>
      <c r="F253" s="172"/>
      <c r="G253" s="241" t="s">
        <v>190</v>
      </c>
      <c r="H253" s="242">
        <f>SUM(H238,H248)</f>
        <v>1248086.2635334816</v>
      </c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</row>
    <row r="254" spans="1:28" ht="15" customHeight="1" x14ac:dyDescent="0.25">
      <c r="A254" s="154"/>
      <c r="B254" s="206"/>
      <c r="C254" s="87"/>
      <c r="D254" s="87"/>
      <c r="E254" s="171"/>
      <c r="F254" s="172"/>
      <c r="G254" s="184"/>
      <c r="H254" s="207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</row>
    <row r="255" spans="1:28" ht="15" customHeight="1" x14ac:dyDescent="0.25">
      <c r="A255" s="261"/>
      <c r="B255" s="262"/>
      <c r="C255" s="263"/>
      <c r="D255" s="263"/>
      <c r="E255" s="264"/>
      <c r="F255" s="265"/>
      <c r="G255" s="266"/>
      <c r="H255" s="267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</row>
    <row r="256" spans="1:28" ht="15" customHeight="1" x14ac:dyDescent="0.2">
      <c r="A256" s="261"/>
      <c r="B256" s="268"/>
      <c r="C256" s="72"/>
      <c r="D256" s="72"/>
      <c r="E256" s="264"/>
      <c r="F256" s="265"/>
      <c r="G256" s="72"/>
      <c r="H256" s="269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</row>
    <row r="257" spans="1:28" ht="15" customHeight="1" x14ac:dyDescent="0.2">
      <c r="A257" s="154"/>
      <c r="B257" s="248">
        <f>+Presupuesto!$A$16</f>
        <v>3</v>
      </c>
      <c r="C257" s="778" t="str">
        <f>+Presupuesto!$B$16</f>
        <v>HORMIGON ARMADO</v>
      </c>
      <c r="D257" s="724"/>
      <c r="E257" s="724"/>
      <c r="F257" s="724"/>
      <c r="G257" s="724"/>
      <c r="H257" s="725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</row>
    <row r="258" spans="1:28" ht="15" customHeight="1" x14ac:dyDescent="0.2">
      <c r="A258" s="154"/>
      <c r="B258" s="160" t="str">
        <f>+Presupuesto!A23</f>
        <v>3.7</v>
      </c>
      <c r="C258" s="723" t="str">
        <f>+Presupuesto!B23</f>
        <v>Hormigon armado para losa maciza</v>
      </c>
      <c r="D258" s="724"/>
      <c r="E258" s="724"/>
      <c r="F258" s="724"/>
      <c r="G258" s="725"/>
      <c r="H258" s="161" t="str">
        <f>+Presupuesto!C23</f>
        <v>m3</v>
      </c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</row>
    <row r="259" spans="1:28" ht="15" customHeight="1" x14ac:dyDescent="0.25">
      <c r="A259" s="154"/>
      <c r="B259" s="726" t="s">
        <v>180</v>
      </c>
      <c r="C259" s="727"/>
      <c r="D259" s="220"/>
      <c r="E259" s="729" t="s">
        <v>177</v>
      </c>
      <c r="F259" s="163" t="s">
        <v>181</v>
      </c>
      <c r="G259" s="221" t="s">
        <v>182</v>
      </c>
      <c r="H259" s="222" t="s">
        <v>181</v>
      </c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</row>
    <row r="260" spans="1:28" ht="15" customHeight="1" x14ac:dyDescent="0.25">
      <c r="A260" s="154"/>
      <c r="B260" s="728"/>
      <c r="C260" s="681"/>
      <c r="D260" s="223"/>
      <c r="E260" s="730"/>
      <c r="F260" s="167" t="s">
        <v>183</v>
      </c>
      <c r="G260" s="224" t="s">
        <v>184</v>
      </c>
      <c r="H260" s="225" t="s">
        <v>178</v>
      </c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</row>
    <row r="261" spans="1:28" ht="4.5" customHeight="1" x14ac:dyDescent="0.2">
      <c r="A261" s="154"/>
      <c r="B261" s="170"/>
      <c r="C261" s="89"/>
      <c r="D261" s="89"/>
      <c r="E261" s="171"/>
      <c r="F261" s="172"/>
      <c r="G261" s="89"/>
      <c r="H261" s="226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</row>
    <row r="262" spans="1:28" ht="15" customHeight="1" x14ac:dyDescent="0.25">
      <c r="A262" s="154"/>
      <c r="B262" s="731" t="s">
        <v>185</v>
      </c>
      <c r="C262" s="686"/>
      <c r="D262" s="227"/>
      <c r="E262" s="174"/>
      <c r="F262" s="175"/>
      <c r="G262" s="228"/>
      <c r="H262" s="229">
        <f>SUM(H263:H270)</f>
        <v>469464.75107625214</v>
      </c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</row>
    <row r="263" spans="1:28" ht="15" customHeight="1" x14ac:dyDescent="0.25">
      <c r="A263" s="154"/>
      <c r="B263" s="249" t="str">
        <f>+'Lista de Precios'!$B$24</f>
        <v>Alambre Negro n°14</v>
      </c>
      <c r="C263" s="256"/>
      <c r="D263" s="251"/>
      <c r="E263" s="180" t="str">
        <f>+'Lista de Precios'!$C$24</f>
        <v>kg</v>
      </c>
      <c r="F263" s="181">
        <f>+'Lista de Precios'!$D$24</f>
        <v>5234.1057254960251</v>
      </c>
      <c r="G263" s="68">
        <v>0.6</v>
      </c>
      <c r="H263" s="232">
        <f t="shared" ref="H263:H270" si="4">PRODUCT(F263*G263)</f>
        <v>3140.463435297615</v>
      </c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</row>
    <row r="264" spans="1:28" ht="15" customHeight="1" x14ac:dyDescent="0.25">
      <c r="A264" s="154"/>
      <c r="B264" s="249" t="str">
        <f>+'Lista de Precios'!$B$23</f>
        <v>Hierro Promedio</v>
      </c>
      <c r="C264" s="257"/>
      <c r="D264" s="251"/>
      <c r="E264" s="180" t="str">
        <f>+'Lista de Precios'!$C$23</f>
        <v>kg</v>
      </c>
      <c r="F264" s="181">
        <f>+'Lista de Precios'!$D$23</f>
        <v>2793.8737881014008</v>
      </c>
      <c r="G264" s="68">
        <v>80</v>
      </c>
      <c r="H264" s="232">
        <f t="shared" si="4"/>
        <v>223509.90304811206</v>
      </c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</row>
    <row r="265" spans="1:28" ht="15" customHeight="1" x14ac:dyDescent="0.25">
      <c r="A265" s="154"/>
      <c r="B265" s="249" t="str">
        <f>+'Lista de Precios'!$B$25</f>
        <v>Clavos P.P 2 1/2"</v>
      </c>
      <c r="C265" s="257"/>
      <c r="D265" s="251"/>
      <c r="E265" s="180" t="str">
        <f>+'Lista de Precios'!$C$25</f>
        <v>kg</v>
      </c>
      <c r="F265" s="181">
        <f>+'Lista de Precios'!$D$25</f>
        <v>5159.2779676901782</v>
      </c>
      <c r="G265" s="68">
        <v>1</v>
      </c>
      <c r="H265" s="232">
        <f t="shared" si="4"/>
        <v>5159.2779676901782</v>
      </c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</row>
    <row r="266" spans="1:28" ht="15" customHeight="1" x14ac:dyDescent="0.2">
      <c r="A266" s="154"/>
      <c r="B266" s="249" t="str">
        <f>+'Lista de Precios'!$B$18</f>
        <v xml:space="preserve">Arena Mediana Lavada </v>
      </c>
      <c r="C266" s="257"/>
      <c r="D266" s="103"/>
      <c r="E266" s="180" t="str">
        <f>+'Lista de Precios'!$C$18</f>
        <v>m3</v>
      </c>
      <c r="F266" s="181">
        <f>+'Lista de Precios'!$D$18</f>
        <v>25315.658801835016</v>
      </c>
      <c r="G266" s="68">
        <v>0.6</v>
      </c>
      <c r="H266" s="232">
        <f t="shared" si="4"/>
        <v>15189.395281101009</v>
      </c>
      <c r="I266" s="63"/>
      <c r="J266" s="184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</row>
    <row r="267" spans="1:28" ht="15" customHeight="1" x14ac:dyDescent="0.2">
      <c r="A267" s="154"/>
      <c r="B267" s="249" t="str">
        <f>+'Lista de Precios'!$B$20</f>
        <v>Ripio Zarandeado 1/3</v>
      </c>
      <c r="C267" s="257"/>
      <c r="D267" s="103"/>
      <c r="E267" s="180" t="str">
        <f>+'Lista de Precios'!$C$20</f>
        <v>m3</v>
      </c>
      <c r="F267" s="181">
        <f>+'Lista de Precios'!$D$20</f>
        <v>21318.449517334731</v>
      </c>
      <c r="G267" s="68">
        <v>0.7</v>
      </c>
      <c r="H267" s="232">
        <f t="shared" si="4"/>
        <v>14922.914662134312</v>
      </c>
      <c r="I267" s="63"/>
      <c r="J267" s="184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</row>
    <row r="268" spans="1:28" ht="15" customHeight="1" x14ac:dyDescent="0.2">
      <c r="A268" s="154"/>
      <c r="B268" s="249" t="str">
        <f>+'Lista de Precios'!$B$12</f>
        <v>Cemento Portland</v>
      </c>
      <c r="C268" s="257"/>
      <c r="D268" s="103"/>
      <c r="E268" s="180" t="str">
        <f>+'Lista de Precios'!$C$12</f>
        <v>kg</v>
      </c>
      <c r="F268" s="181">
        <f>+'Lista de Precios'!$D$12</f>
        <v>262.18495138894116</v>
      </c>
      <c r="G268" s="68">
        <v>310</v>
      </c>
      <c r="H268" s="232">
        <f t="shared" si="4"/>
        <v>81277.334930571757</v>
      </c>
      <c r="I268" s="63"/>
      <c r="J268" s="184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</row>
    <row r="269" spans="1:28" ht="15" customHeight="1" x14ac:dyDescent="0.2">
      <c r="A269" s="154"/>
      <c r="B269" s="249" t="str">
        <f>+'Lista de Precios'!$B$42</f>
        <v xml:space="preserve">Tabla madera 1ra. Pino Nacional </v>
      </c>
      <c r="C269" s="257"/>
      <c r="D269" s="103"/>
      <c r="E269" s="180" t="str">
        <f>+'Lista de Precios'!$C$42</f>
        <v>m2</v>
      </c>
      <c r="F269" s="181">
        <f>+'Lista de Precios'!$D$42</f>
        <v>35447.251934948326</v>
      </c>
      <c r="G269" s="68">
        <v>3.43</v>
      </c>
      <c r="H269" s="232">
        <f t="shared" si="4"/>
        <v>121584.07413687276</v>
      </c>
      <c r="I269" s="63"/>
      <c r="J269" s="184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</row>
    <row r="270" spans="1:28" ht="15" customHeight="1" x14ac:dyDescent="0.2">
      <c r="A270" s="154"/>
      <c r="B270" s="249" t="str">
        <f>+'Lista de Precios'!$B$43</f>
        <v>Tirante Pino 3"x3" s/cepillar</v>
      </c>
      <c r="C270" s="257"/>
      <c r="D270" s="103"/>
      <c r="E270" s="180" t="str">
        <f>+'Lista de Precios'!$C$43</f>
        <v>m</v>
      </c>
      <c r="F270" s="181">
        <f>+'Lista de Precios'!$D$43</f>
        <v>2753.7574202779206</v>
      </c>
      <c r="G270" s="68">
        <v>1.7</v>
      </c>
      <c r="H270" s="232">
        <f t="shared" si="4"/>
        <v>4681.3876144724645</v>
      </c>
      <c r="I270" s="63"/>
      <c r="J270" s="184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</row>
    <row r="271" spans="1:28" ht="15" customHeight="1" x14ac:dyDescent="0.2">
      <c r="A271" s="154"/>
      <c r="B271" s="720"/>
      <c r="C271" s="623"/>
      <c r="D271" s="233"/>
      <c r="E271" s="180"/>
      <c r="F271" s="258"/>
      <c r="G271" s="71"/>
      <c r="H271" s="232"/>
      <c r="I271" s="63"/>
      <c r="J271" s="184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</row>
    <row r="272" spans="1:28" ht="15" customHeight="1" x14ac:dyDescent="0.25">
      <c r="A272" s="154"/>
      <c r="B272" s="732" t="s">
        <v>186</v>
      </c>
      <c r="C272" s="623"/>
      <c r="D272" s="234"/>
      <c r="E272" s="189"/>
      <c r="F272" s="259"/>
      <c r="G272" s="260"/>
      <c r="H272" s="236">
        <f>SUM(H273:H274)</f>
        <v>351667.64262</v>
      </c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</row>
    <row r="273" spans="1:28" ht="15" customHeight="1" x14ac:dyDescent="0.2">
      <c r="A273" s="154"/>
      <c r="B273" s="720" t="s">
        <v>187</v>
      </c>
      <c r="C273" s="623"/>
      <c r="D273" s="233"/>
      <c r="E273" s="180" t="s">
        <v>188</v>
      </c>
      <c r="F273" s="181">
        <f>+'Mano de Obra'!$J$8</f>
        <v>10110.714599999999</v>
      </c>
      <c r="G273" s="68">
        <v>19.3</v>
      </c>
      <c r="H273" s="232">
        <f>PRODUCT(F273*G273)</f>
        <v>195136.79178</v>
      </c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</row>
    <row r="274" spans="1:28" ht="15" customHeight="1" x14ac:dyDescent="0.2">
      <c r="A274" s="154"/>
      <c r="B274" s="720" t="s">
        <v>191</v>
      </c>
      <c r="C274" s="623"/>
      <c r="D274" s="233"/>
      <c r="E274" s="180" t="s">
        <v>188</v>
      </c>
      <c r="F274" s="181">
        <f>+'Mano de Obra'!$J$10</f>
        <v>8600.5962</v>
      </c>
      <c r="G274" s="68">
        <v>18.2</v>
      </c>
      <c r="H274" s="232">
        <f>PRODUCT(F274*G274)</f>
        <v>156530.85084</v>
      </c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</row>
    <row r="275" spans="1:28" ht="15" customHeight="1" x14ac:dyDescent="0.2">
      <c r="A275" s="154"/>
      <c r="B275" s="721"/>
      <c r="C275" s="722"/>
      <c r="D275" s="252"/>
      <c r="E275" s="196"/>
      <c r="F275" s="253"/>
      <c r="G275" s="238"/>
      <c r="H275" s="254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</row>
    <row r="276" spans="1:28" ht="15" customHeight="1" x14ac:dyDescent="0.2">
      <c r="A276" s="154"/>
      <c r="B276" s="200"/>
      <c r="C276" s="240"/>
      <c r="D276" s="240"/>
      <c r="E276" s="171"/>
      <c r="F276" s="172"/>
      <c r="G276" s="184"/>
      <c r="H276" s="64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</row>
    <row r="277" spans="1:28" ht="15" customHeight="1" x14ac:dyDescent="0.25">
      <c r="A277" s="154"/>
      <c r="B277" s="203"/>
      <c r="C277" s="63"/>
      <c r="D277" s="63"/>
      <c r="E277" s="171"/>
      <c r="F277" s="172"/>
      <c r="G277" s="241" t="s">
        <v>190</v>
      </c>
      <c r="H277" s="242">
        <f>SUM(H262,H272)</f>
        <v>821132.39369625214</v>
      </c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</row>
    <row r="278" spans="1:28" ht="15" customHeight="1" x14ac:dyDescent="0.25">
      <c r="A278" s="154"/>
      <c r="B278" s="206"/>
      <c r="C278" s="87"/>
      <c r="D278" s="87"/>
      <c r="E278" s="171"/>
      <c r="F278" s="172"/>
      <c r="G278" s="184"/>
      <c r="H278" s="207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</row>
    <row r="279" spans="1:28" ht="15" customHeight="1" x14ac:dyDescent="0.25">
      <c r="A279" s="261"/>
      <c r="B279" s="262"/>
      <c r="C279" s="263"/>
      <c r="D279" s="263"/>
      <c r="E279" s="264"/>
      <c r="F279" s="265"/>
      <c r="G279" s="266"/>
      <c r="H279" s="267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  <c r="AA279" s="72"/>
      <c r="AB279" s="72"/>
    </row>
    <row r="280" spans="1:28" ht="15" customHeight="1" x14ac:dyDescent="0.2">
      <c r="A280" s="261"/>
      <c r="B280" s="268"/>
      <c r="C280" s="72"/>
      <c r="D280" s="72"/>
      <c r="E280" s="264"/>
      <c r="F280" s="265"/>
      <c r="G280" s="72"/>
      <c r="H280" s="269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V280" s="72"/>
      <c r="W280" s="72"/>
      <c r="X280" s="72"/>
      <c r="Y280" s="72"/>
      <c r="Z280" s="72"/>
      <c r="AA280" s="72"/>
      <c r="AB280" s="72"/>
    </row>
    <row r="281" spans="1:28" ht="15" customHeight="1" x14ac:dyDescent="0.2">
      <c r="A281" s="154"/>
      <c r="B281" s="248">
        <f>+Presupuesto!$A$16</f>
        <v>3</v>
      </c>
      <c r="C281" s="778" t="str">
        <f>+Presupuesto!$B$16</f>
        <v>HORMIGON ARMADO</v>
      </c>
      <c r="D281" s="724"/>
      <c r="E281" s="724"/>
      <c r="F281" s="724"/>
      <c r="G281" s="724"/>
      <c r="H281" s="725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</row>
    <row r="282" spans="1:28" ht="15" customHeight="1" x14ac:dyDescent="0.2">
      <c r="A282" s="154"/>
      <c r="B282" s="160" t="str">
        <f>+Presupuesto!A24</f>
        <v>3.8</v>
      </c>
      <c r="C282" s="723" t="str">
        <f>+Presupuesto!B24</f>
        <v>Hormigon armado para losa alivianada c/lad.12,5cm viguetas A1</v>
      </c>
      <c r="D282" s="724"/>
      <c r="E282" s="724"/>
      <c r="F282" s="724"/>
      <c r="G282" s="725"/>
      <c r="H282" s="161" t="str">
        <f>+Presupuesto!C24</f>
        <v>m2</v>
      </c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</row>
    <row r="283" spans="1:28" ht="15" customHeight="1" x14ac:dyDescent="0.25">
      <c r="A283" s="154"/>
      <c r="B283" s="726" t="s">
        <v>180</v>
      </c>
      <c r="C283" s="727"/>
      <c r="D283" s="220"/>
      <c r="E283" s="729" t="s">
        <v>177</v>
      </c>
      <c r="F283" s="163" t="s">
        <v>181</v>
      </c>
      <c r="G283" s="221" t="s">
        <v>182</v>
      </c>
      <c r="H283" s="222" t="s">
        <v>181</v>
      </c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</row>
    <row r="284" spans="1:28" ht="15" customHeight="1" x14ac:dyDescent="0.25">
      <c r="A284" s="154"/>
      <c r="B284" s="728"/>
      <c r="C284" s="681"/>
      <c r="D284" s="223"/>
      <c r="E284" s="730"/>
      <c r="F284" s="167" t="s">
        <v>183</v>
      </c>
      <c r="G284" s="224" t="s">
        <v>184</v>
      </c>
      <c r="H284" s="225" t="s">
        <v>178</v>
      </c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</row>
    <row r="285" spans="1:28" ht="4.5" customHeight="1" x14ac:dyDescent="0.2">
      <c r="A285" s="154"/>
      <c r="B285" s="170"/>
      <c r="C285" s="89"/>
      <c r="D285" s="89"/>
      <c r="E285" s="171"/>
      <c r="F285" s="172"/>
      <c r="G285" s="89"/>
      <c r="H285" s="226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</row>
    <row r="286" spans="1:28" ht="15" customHeight="1" x14ac:dyDescent="0.25">
      <c r="A286" s="154"/>
      <c r="B286" s="731" t="s">
        <v>185</v>
      </c>
      <c r="C286" s="686"/>
      <c r="D286" s="227"/>
      <c r="E286" s="174"/>
      <c r="F286" s="175"/>
      <c r="G286" s="228"/>
      <c r="H286" s="229">
        <f>SUM(H287:H294)</f>
        <v>77425.183387352736</v>
      </c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</row>
    <row r="287" spans="1:28" ht="15" customHeight="1" x14ac:dyDescent="0.2">
      <c r="A287" s="154"/>
      <c r="B287" s="249" t="str">
        <f>+'Lista de Precios'!$B$18</f>
        <v xml:space="preserve">Arena Mediana Lavada </v>
      </c>
      <c r="C287" s="257"/>
      <c r="D287" s="103"/>
      <c r="E287" s="180" t="str">
        <f>+'Lista de Precios'!$C$18</f>
        <v>m3</v>
      </c>
      <c r="F287" s="181">
        <f>+'Lista de Precios'!$D$18</f>
        <v>25315.658801835016</v>
      </c>
      <c r="G287" s="68">
        <v>3.2000000000000001E-2</v>
      </c>
      <c r="H287" s="232">
        <f t="shared" ref="H287:H294" si="5">PRODUCT(F287*G287)</f>
        <v>810.10108165872055</v>
      </c>
      <c r="I287" s="63"/>
      <c r="J287" s="184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</row>
    <row r="288" spans="1:28" ht="15" customHeight="1" x14ac:dyDescent="0.2">
      <c r="A288" s="154"/>
      <c r="B288" s="249" t="str">
        <f>+'Lista de Precios'!$B$20</f>
        <v>Ripio Zarandeado 1/3</v>
      </c>
      <c r="C288" s="257"/>
      <c r="D288" s="103"/>
      <c r="E288" s="180" t="str">
        <f>+'Lista de Precios'!$C$20</f>
        <v>m3</v>
      </c>
      <c r="F288" s="181">
        <f>+'Lista de Precios'!$D$20</f>
        <v>21318.449517334731</v>
      </c>
      <c r="G288" s="68">
        <v>4.8000000000000001E-2</v>
      </c>
      <c r="H288" s="232">
        <f t="shared" si="5"/>
        <v>1023.2855768320671</v>
      </c>
      <c r="I288" s="63"/>
      <c r="J288" s="184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</row>
    <row r="289" spans="1:28" ht="15" customHeight="1" x14ac:dyDescent="0.2">
      <c r="A289" s="154"/>
      <c r="B289" s="249" t="str">
        <f>+'Lista de Precios'!$B$12</f>
        <v>Cemento Portland</v>
      </c>
      <c r="C289" s="257"/>
      <c r="D289" s="103"/>
      <c r="E289" s="180" t="str">
        <f>+'Lista de Precios'!$C$12</f>
        <v>kg</v>
      </c>
      <c r="F289" s="181">
        <f>+'Lista de Precios'!$D$12</f>
        <v>262.18495138894116</v>
      </c>
      <c r="G289" s="68">
        <v>22</v>
      </c>
      <c r="H289" s="232">
        <f t="shared" si="5"/>
        <v>5768.0689305567057</v>
      </c>
      <c r="I289" s="63"/>
      <c r="J289" s="184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</row>
    <row r="290" spans="1:28" ht="15" customHeight="1" x14ac:dyDescent="0.2">
      <c r="A290" s="154"/>
      <c r="B290" s="249" t="str">
        <f>+'Lista de Precios'!$B$42</f>
        <v xml:space="preserve">Tabla madera 1ra. Pino Nacional </v>
      </c>
      <c r="C290" s="257"/>
      <c r="D290" s="103"/>
      <c r="E290" s="180" t="str">
        <f>+'Lista de Precios'!$C$42</f>
        <v>m2</v>
      </c>
      <c r="F290" s="181">
        <f>+'Lista de Precios'!$D$42</f>
        <v>35447.251934948326</v>
      </c>
      <c r="G290" s="68">
        <v>0.872</v>
      </c>
      <c r="H290" s="232">
        <f t="shared" si="5"/>
        <v>30910.003687274941</v>
      </c>
      <c r="I290" s="63"/>
      <c r="J290" s="184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</row>
    <row r="291" spans="1:28" ht="15" customHeight="1" x14ac:dyDescent="0.2">
      <c r="A291" s="154"/>
      <c r="B291" s="249" t="str">
        <f>+'Lista de Precios'!$B$43</f>
        <v>Tirante Pino 3"x3" s/cepillar</v>
      </c>
      <c r="C291" s="257"/>
      <c r="D291" s="103"/>
      <c r="E291" s="180" t="str">
        <f>+'Lista de Precios'!$C$43</f>
        <v>m</v>
      </c>
      <c r="F291" s="181">
        <f>+'Lista de Precios'!$D$43</f>
        <v>2753.7574202779206</v>
      </c>
      <c r="G291" s="68">
        <v>1.7</v>
      </c>
      <c r="H291" s="232">
        <f t="shared" si="5"/>
        <v>4681.3876144724645</v>
      </c>
      <c r="I291" s="63"/>
      <c r="J291" s="184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</row>
    <row r="292" spans="1:28" ht="15" customHeight="1" x14ac:dyDescent="0.2">
      <c r="A292" s="154"/>
      <c r="B292" s="270" t="str">
        <f>+'Lista de Precios'!$B$49</f>
        <v>Bovedilla Ceramica p/Viguetas 12,5x40x25 (Scac)</v>
      </c>
      <c r="C292" s="67"/>
      <c r="D292" s="103"/>
      <c r="E292" s="180" t="str">
        <f>+'Lista de Precios'!$C$49</f>
        <v>u</v>
      </c>
      <c r="F292" s="181">
        <f>+'Lista de Precios'!$D$49</f>
        <v>2676.5313369013766</v>
      </c>
      <c r="G292" s="68">
        <v>8</v>
      </c>
      <c r="H292" s="232">
        <f t="shared" si="5"/>
        <v>21412.250695211012</v>
      </c>
      <c r="I292" s="63"/>
      <c r="J292" s="184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</row>
    <row r="293" spans="1:28" ht="15" customHeight="1" x14ac:dyDescent="0.2">
      <c r="A293" s="154"/>
      <c r="B293" s="271" t="str">
        <f>+'Lista de Precios'!$B$26</f>
        <v>Malla Sima Q131 15x15x5 6,00x2,40</v>
      </c>
      <c r="C293" s="103"/>
      <c r="D293" s="103"/>
      <c r="E293" s="180" t="str">
        <f>+'Lista de Precios'!$C$26</f>
        <v>m2</v>
      </c>
      <c r="F293" s="181">
        <f>+'Lista de Precios'!$D$26</f>
        <v>3327.6203928397736</v>
      </c>
      <c r="G293" s="68">
        <v>1.2</v>
      </c>
      <c r="H293" s="232">
        <f t="shared" si="5"/>
        <v>3993.1444714077279</v>
      </c>
      <c r="I293" s="63"/>
      <c r="J293" s="184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</row>
    <row r="294" spans="1:28" ht="15" customHeight="1" x14ac:dyDescent="0.2">
      <c r="A294" s="154"/>
      <c r="B294" s="215" t="str">
        <f>+'Lista de Precios'!$B$52</f>
        <v>Viguetas Pretensadas</v>
      </c>
      <c r="C294" s="233"/>
      <c r="D294" s="103"/>
      <c r="E294" s="180" t="str">
        <f>+'Lista de Precios'!$C$52</f>
        <v>m</v>
      </c>
      <c r="F294" s="181">
        <f>+'Lista de Precios'!$D$52</f>
        <v>4203.3053952090977</v>
      </c>
      <c r="G294" s="68">
        <v>2.1</v>
      </c>
      <c r="H294" s="232">
        <f t="shared" si="5"/>
        <v>8826.9413299391053</v>
      </c>
      <c r="I294" s="63"/>
      <c r="J294" s="184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</row>
    <row r="295" spans="1:28" ht="15" customHeight="1" x14ac:dyDescent="0.2">
      <c r="A295" s="154"/>
      <c r="B295" s="177"/>
      <c r="C295" s="230"/>
      <c r="D295" s="233"/>
      <c r="E295" s="180"/>
      <c r="F295" s="258"/>
      <c r="G295" s="71"/>
      <c r="H295" s="232"/>
      <c r="I295" s="63"/>
      <c r="J295" s="184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</row>
    <row r="296" spans="1:28" ht="15" customHeight="1" x14ac:dyDescent="0.25">
      <c r="A296" s="154"/>
      <c r="B296" s="732" t="s">
        <v>186</v>
      </c>
      <c r="C296" s="623"/>
      <c r="D296" s="234"/>
      <c r="E296" s="189"/>
      <c r="F296" s="259"/>
      <c r="G296" s="260"/>
      <c r="H296" s="236">
        <f>SUM(H297:H298)</f>
        <v>51938.634720000002</v>
      </c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</row>
    <row r="297" spans="1:28" ht="15" customHeight="1" x14ac:dyDescent="0.2">
      <c r="A297" s="154"/>
      <c r="B297" s="720" t="s">
        <v>187</v>
      </c>
      <c r="C297" s="623"/>
      <c r="D297" s="233"/>
      <c r="E297" s="180" t="s">
        <v>188</v>
      </c>
      <c r="F297" s="181">
        <f>+'Mano de Obra'!$J$8</f>
        <v>10110.714599999999</v>
      </c>
      <c r="G297" s="68">
        <v>2.5</v>
      </c>
      <c r="H297" s="232">
        <f>PRODUCT(F297*G297)</f>
        <v>25276.786499999998</v>
      </c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</row>
    <row r="298" spans="1:28" ht="15" customHeight="1" x14ac:dyDescent="0.2">
      <c r="A298" s="154"/>
      <c r="B298" s="720" t="s">
        <v>191</v>
      </c>
      <c r="C298" s="623"/>
      <c r="D298" s="233"/>
      <c r="E298" s="180" t="s">
        <v>188</v>
      </c>
      <c r="F298" s="181">
        <f>+'Mano de Obra'!$J$10</f>
        <v>8600.5962</v>
      </c>
      <c r="G298" s="68">
        <v>3.1</v>
      </c>
      <c r="H298" s="232">
        <f>PRODUCT(F298*G298)</f>
        <v>26661.84822</v>
      </c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</row>
    <row r="299" spans="1:28" ht="15" customHeight="1" x14ac:dyDescent="0.2">
      <c r="A299" s="154"/>
      <c r="B299" s="721"/>
      <c r="C299" s="722"/>
      <c r="D299" s="252"/>
      <c r="E299" s="196"/>
      <c r="F299" s="253"/>
      <c r="G299" s="238"/>
      <c r="H299" s="254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</row>
    <row r="300" spans="1:28" ht="15" customHeight="1" x14ac:dyDescent="0.2">
      <c r="A300" s="154"/>
      <c r="B300" s="200"/>
      <c r="C300" s="240"/>
      <c r="D300" s="240"/>
      <c r="E300" s="171"/>
      <c r="F300" s="172"/>
      <c r="G300" s="184"/>
      <c r="H300" s="64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</row>
    <row r="301" spans="1:28" ht="15" customHeight="1" x14ac:dyDescent="0.25">
      <c r="A301" s="154"/>
      <c r="B301" s="203"/>
      <c r="C301" s="63"/>
      <c r="D301" s="63"/>
      <c r="E301" s="171"/>
      <c r="F301" s="172"/>
      <c r="G301" s="241" t="s">
        <v>190</v>
      </c>
      <c r="H301" s="242">
        <f>SUM(H286,H296)</f>
        <v>129363.81810735274</v>
      </c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</row>
    <row r="302" spans="1:28" ht="15" customHeight="1" x14ac:dyDescent="0.25">
      <c r="A302" s="154"/>
      <c r="B302" s="206"/>
      <c r="C302" s="87"/>
      <c r="D302" s="87"/>
      <c r="E302" s="171"/>
      <c r="F302" s="172"/>
      <c r="G302" s="184"/>
      <c r="H302" s="207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</row>
    <row r="303" spans="1:28" ht="15" customHeight="1" x14ac:dyDescent="0.25">
      <c r="A303" s="261"/>
      <c r="B303" s="262"/>
      <c r="C303" s="263"/>
      <c r="D303" s="263"/>
      <c r="E303" s="264"/>
      <c r="F303" s="265"/>
      <c r="G303" s="266"/>
      <c r="H303" s="267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  <c r="U303" s="72"/>
      <c r="V303" s="72"/>
      <c r="W303" s="72"/>
      <c r="X303" s="72"/>
      <c r="Y303" s="72"/>
      <c r="Z303" s="72"/>
      <c r="AA303" s="72"/>
      <c r="AB303" s="72"/>
    </row>
    <row r="304" spans="1:28" ht="15" customHeight="1" x14ac:dyDescent="0.2">
      <c r="A304" s="261"/>
      <c r="B304" s="268"/>
      <c r="C304" s="72"/>
      <c r="D304" s="72"/>
      <c r="E304" s="264"/>
      <c r="F304" s="265"/>
      <c r="G304" s="72"/>
      <c r="H304" s="269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  <c r="AA304" s="72"/>
      <c r="AB304" s="72"/>
    </row>
    <row r="305" spans="1:28" ht="15" customHeight="1" x14ac:dyDescent="0.2">
      <c r="A305" s="154"/>
      <c r="B305" s="248">
        <f>+Presupuesto!$A$16</f>
        <v>3</v>
      </c>
      <c r="C305" s="778" t="str">
        <f>+Presupuesto!$B$16</f>
        <v>HORMIGON ARMADO</v>
      </c>
      <c r="D305" s="724"/>
      <c r="E305" s="724"/>
      <c r="F305" s="724"/>
      <c r="G305" s="724"/>
      <c r="H305" s="725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</row>
    <row r="306" spans="1:28" ht="15" customHeight="1" x14ac:dyDescent="0.2">
      <c r="A306" s="154"/>
      <c r="B306" s="160" t="str">
        <f>+Presupuesto!A25</f>
        <v>3.9</v>
      </c>
      <c r="C306" s="723" t="str">
        <f>+Presupuesto!B25</f>
        <v>Hormigon armado para escaleras</v>
      </c>
      <c r="D306" s="724"/>
      <c r="E306" s="724"/>
      <c r="F306" s="724"/>
      <c r="G306" s="725"/>
      <c r="H306" s="161" t="str">
        <f>+Presupuesto!C25</f>
        <v>m3</v>
      </c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</row>
    <row r="307" spans="1:28" ht="15" customHeight="1" x14ac:dyDescent="0.25">
      <c r="A307" s="154"/>
      <c r="B307" s="726" t="s">
        <v>180</v>
      </c>
      <c r="C307" s="727"/>
      <c r="D307" s="220"/>
      <c r="E307" s="729" t="s">
        <v>177</v>
      </c>
      <c r="F307" s="163" t="s">
        <v>181</v>
      </c>
      <c r="G307" s="221" t="s">
        <v>182</v>
      </c>
      <c r="H307" s="222" t="s">
        <v>181</v>
      </c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</row>
    <row r="308" spans="1:28" ht="15" customHeight="1" x14ac:dyDescent="0.25">
      <c r="A308" s="154"/>
      <c r="B308" s="728"/>
      <c r="C308" s="681"/>
      <c r="D308" s="223"/>
      <c r="E308" s="730"/>
      <c r="F308" s="167" t="s">
        <v>183</v>
      </c>
      <c r="G308" s="224" t="s">
        <v>184</v>
      </c>
      <c r="H308" s="225" t="s">
        <v>178</v>
      </c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</row>
    <row r="309" spans="1:28" ht="4.5" customHeight="1" x14ac:dyDescent="0.2">
      <c r="A309" s="154"/>
      <c r="B309" s="170"/>
      <c r="C309" s="89"/>
      <c r="D309" s="89"/>
      <c r="E309" s="171"/>
      <c r="F309" s="172"/>
      <c r="G309" s="89"/>
      <c r="H309" s="226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</row>
    <row r="310" spans="1:28" ht="15" customHeight="1" x14ac:dyDescent="0.25">
      <c r="A310" s="154"/>
      <c r="B310" s="731" t="s">
        <v>185</v>
      </c>
      <c r="C310" s="686"/>
      <c r="D310" s="227"/>
      <c r="E310" s="174"/>
      <c r="F310" s="175"/>
      <c r="G310" s="228"/>
      <c r="H310" s="229">
        <f>SUM(H311:H318)</f>
        <v>588516.27937982907</v>
      </c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</row>
    <row r="311" spans="1:28" ht="15" customHeight="1" x14ac:dyDescent="0.25">
      <c r="A311" s="154"/>
      <c r="B311" s="249" t="str">
        <f>+'Lista de Precios'!$B$24</f>
        <v>Alambre Negro n°14</v>
      </c>
      <c r="C311" s="256"/>
      <c r="D311" s="251"/>
      <c r="E311" s="180" t="str">
        <f>+'Lista de Precios'!$C$24</f>
        <v>kg</v>
      </c>
      <c r="F311" s="181">
        <f>+'Lista de Precios'!$D$24</f>
        <v>5234.1057254960251</v>
      </c>
      <c r="G311" s="68">
        <v>0.45</v>
      </c>
      <c r="H311" s="232">
        <f t="shared" ref="H311:H318" si="6">PRODUCT(F311*G311)</f>
        <v>2355.3475764732116</v>
      </c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</row>
    <row r="312" spans="1:28" ht="15" customHeight="1" x14ac:dyDescent="0.25">
      <c r="A312" s="154"/>
      <c r="B312" s="249" t="str">
        <f>+'Lista de Precios'!$B$23</f>
        <v>Hierro Promedio</v>
      </c>
      <c r="C312" s="257"/>
      <c r="D312" s="251"/>
      <c r="E312" s="180" t="str">
        <f>+'Lista de Precios'!$C$23</f>
        <v>kg</v>
      </c>
      <c r="F312" s="181">
        <f>+'Lista de Precios'!$D$23</f>
        <v>2793.8737881014008</v>
      </c>
      <c r="G312" s="68">
        <v>121.6</v>
      </c>
      <c r="H312" s="232">
        <f t="shared" si="6"/>
        <v>339735.05263313034</v>
      </c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  <c r="AA312" s="63"/>
      <c r="AB312" s="63"/>
    </row>
    <row r="313" spans="1:28" ht="15" customHeight="1" x14ac:dyDescent="0.25">
      <c r="A313" s="154"/>
      <c r="B313" s="249" t="str">
        <f>+'Lista de Precios'!$B$25</f>
        <v>Clavos P.P 2 1/2"</v>
      </c>
      <c r="C313" s="257"/>
      <c r="D313" s="251"/>
      <c r="E313" s="180" t="str">
        <f>+'Lista de Precios'!$C$25</f>
        <v>kg</v>
      </c>
      <c r="F313" s="181">
        <f>+'Lista de Precios'!$D$25</f>
        <v>5159.2779676901782</v>
      </c>
      <c r="G313" s="68">
        <v>1.7</v>
      </c>
      <c r="H313" s="232">
        <f t="shared" si="6"/>
        <v>8770.7725450733033</v>
      </c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  <c r="AA313" s="63"/>
      <c r="AB313" s="63"/>
    </row>
    <row r="314" spans="1:28" ht="15" customHeight="1" x14ac:dyDescent="0.2">
      <c r="A314" s="154"/>
      <c r="B314" s="249" t="str">
        <f>+'Lista de Precios'!$B$18</f>
        <v xml:space="preserve">Arena Mediana Lavada </v>
      </c>
      <c r="C314" s="257"/>
      <c r="D314" s="103"/>
      <c r="E314" s="180" t="str">
        <f>+'Lista de Precios'!$C$18</f>
        <v>m3</v>
      </c>
      <c r="F314" s="181">
        <f>+'Lista de Precios'!$D$18</f>
        <v>25315.658801835016</v>
      </c>
      <c r="G314" s="68">
        <v>0.6</v>
      </c>
      <c r="H314" s="232">
        <f t="shared" si="6"/>
        <v>15189.395281101009</v>
      </c>
      <c r="I314" s="63"/>
      <c r="J314" s="184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</row>
    <row r="315" spans="1:28" ht="15" customHeight="1" x14ac:dyDescent="0.2">
      <c r="A315" s="154"/>
      <c r="B315" s="249" t="str">
        <f>+'Lista de Precios'!$B$20</f>
        <v>Ripio Zarandeado 1/3</v>
      </c>
      <c r="C315" s="257"/>
      <c r="D315" s="103"/>
      <c r="E315" s="180" t="str">
        <f>+'Lista de Precios'!$C$20</f>
        <v>m3</v>
      </c>
      <c r="F315" s="181">
        <f>+'Lista de Precios'!$D$20</f>
        <v>21318.449517334731</v>
      </c>
      <c r="G315" s="68">
        <v>0.7</v>
      </c>
      <c r="H315" s="232">
        <f t="shared" si="6"/>
        <v>14922.914662134312</v>
      </c>
      <c r="I315" s="63"/>
      <c r="J315" s="184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</row>
    <row r="316" spans="1:28" ht="15" customHeight="1" x14ac:dyDescent="0.2">
      <c r="A316" s="154"/>
      <c r="B316" s="249" t="str">
        <f>+'Lista de Precios'!$B$12</f>
        <v>Cemento Portland</v>
      </c>
      <c r="C316" s="257"/>
      <c r="D316" s="103"/>
      <c r="E316" s="180" t="str">
        <f>+'Lista de Precios'!$C$12</f>
        <v>kg</v>
      </c>
      <c r="F316" s="181">
        <f>+'Lista de Precios'!$D$12</f>
        <v>262.18495138894116</v>
      </c>
      <c r="G316" s="68">
        <v>310</v>
      </c>
      <c r="H316" s="232">
        <f t="shared" si="6"/>
        <v>81277.334930571757</v>
      </c>
      <c r="I316" s="63"/>
      <c r="J316" s="184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  <c r="AA316" s="63"/>
      <c r="AB316" s="63"/>
    </row>
    <row r="317" spans="1:28" ht="15" customHeight="1" x14ac:dyDescent="0.2">
      <c r="A317" s="154"/>
      <c r="B317" s="249" t="str">
        <f>+'Lista de Precios'!$B$42</f>
        <v xml:space="preserve">Tabla madera 1ra. Pino Nacional </v>
      </c>
      <c r="C317" s="257"/>
      <c r="D317" s="103"/>
      <c r="E317" s="180" t="str">
        <f>+'Lista de Precios'!$C$42</f>
        <v>m2</v>
      </c>
      <c r="F317" s="181">
        <f>+'Lista de Precios'!$D$42</f>
        <v>35447.251934948326</v>
      </c>
      <c r="G317" s="68">
        <v>3.43</v>
      </c>
      <c r="H317" s="232">
        <f t="shared" si="6"/>
        <v>121584.07413687276</v>
      </c>
      <c r="I317" s="63"/>
      <c r="J317" s="184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</row>
    <row r="318" spans="1:28" ht="15" customHeight="1" x14ac:dyDescent="0.2">
      <c r="A318" s="154"/>
      <c r="B318" s="249" t="str">
        <f>+'Lista de Precios'!$B$43</f>
        <v>Tirante Pino 3"x3" s/cepillar</v>
      </c>
      <c r="C318" s="257"/>
      <c r="D318" s="103"/>
      <c r="E318" s="180" t="str">
        <f>+'Lista de Precios'!$C$43</f>
        <v>m</v>
      </c>
      <c r="F318" s="181">
        <f>+'Lista de Precios'!$D$43</f>
        <v>2753.7574202779206</v>
      </c>
      <c r="G318" s="68">
        <v>1.7</v>
      </c>
      <c r="H318" s="232">
        <f t="shared" si="6"/>
        <v>4681.3876144724645</v>
      </c>
      <c r="I318" s="63"/>
      <c r="J318" s="184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</row>
    <row r="319" spans="1:28" ht="15" customHeight="1" x14ac:dyDescent="0.2">
      <c r="A319" s="154"/>
      <c r="B319" s="177"/>
      <c r="C319" s="230"/>
      <c r="D319" s="103"/>
      <c r="E319" s="180"/>
      <c r="F319" s="181"/>
      <c r="G319" s="71"/>
      <c r="H319" s="232"/>
      <c r="I319" s="63"/>
      <c r="J319" s="184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</row>
    <row r="320" spans="1:28" ht="15" customHeight="1" x14ac:dyDescent="0.25">
      <c r="A320" s="154"/>
      <c r="B320" s="732" t="s">
        <v>186</v>
      </c>
      <c r="C320" s="623"/>
      <c r="D320" s="234"/>
      <c r="E320" s="189"/>
      <c r="F320" s="259"/>
      <c r="G320" s="260"/>
      <c r="H320" s="236">
        <f>SUM(H321:H322)</f>
        <v>593641.70039999997</v>
      </c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</row>
    <row r="321" spans="1:28" ht="15" customHeight="1" x14ac:dyDescent="0.2">
      <c r="A321" s="154"/>
      <c r="B321" s="720" t="s">
        <v>187</v>
      </c>
      <c r="C321" s="623"/>
      <c r="D321" s="233"/>
      <c r="E321" s="180" t="s">
        <v>188</v>
      </c>
      <c r="F321" s="181">
        <f>+'Mano de Obra'!$J$8</f>
        <v>10110.714599999999</v>
      </c>
      <c r="G321" s="68">
        <v>40</v>
      </c>
      <c r="H321" s="232">
        <f>PRODUCT(F321*G321)</f>
        <v>404428.58399999997</v>
      </c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</row>
    <row r="322" spans="1:28" ht="15" customHeight="1" x14ac:dyDescent="0.2">
      <c r="A322" s="154"/>
      <c r="B322" s="720" t="s">
        <v>191</v>
      </c>
      <c r="C322" s="623"/>
      <c r="D322" s="233"/>
      <c r="E322" s="180" t="s">
        <v>188</v>
      </c>
      <c r="F322" s="181">
        <f>+'Mano de Obra'!$J$10</f>
        <v>8600.5962</v>
      </c>
      <c r="G322" s="68">
        <v>22</v>
      </c>
      <c r="H322" s="232">
        <f>PRODUCT(F322*G322)</f>
        <v>189213.1164</v>
      </c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</row>
    <row r="323" spans="1:28" ht="15" customHeight="1" x14ac:dyDescent="0.2">
      <c r="A323" s="154"/>
      <c r="B323" s="721"/>
      <c r="C323" s="722"/>
      <c r="D323" s="252"/>
      <c r="E323" s="196"/>
      <c r="F323" s="253"/>
      <c r="G323" s="238"/>
      <c r="H323" s="254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</row>
    <row r="324" spans="1:28" ht="15" customHeight="1" x14ac:dyDescent="0.2">
      <c r="A324" s="154"/>
      <c r="B324" s="200"/>
      <c r="C324" s="240"/>
      <c r="D324" s="240"/>
      <c r="E324" s="171"/>
      <c r="F324" s="172"/>
      <c r="G324" s="184"/>
      <c r="H324" s="64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</row>
    <row r="325" spans="1:28" ht="15" customHeight="1" x14ac:dyDescent="0.25">
      <c r="A325" s="154"/>
      <c r="B325" s="203"/>
      <c r="C325" s="63"/>
      <c r="D325" s="63"/>
      <c r="E325" s="171"/>
      <c r="F325" s="172"/>
      <c r="G325" s="241" t="s">
        <v>190</v>
      </c>
      <c r="H325" s="242">
        <f>SUM(H310,H320)</f>
        <v>1182157.979779829</v>
      </c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</row>
    <row r="326" spans="1:28" ht="15" customHeight="1" x14ac:dyDescent="0.2">
      <c r="A326" s="154"/>
      <c r="B326" s="203"/>
      <c r="C326" s="63"/>
      <c r="D326" s="63"/>
      <c r="E326" s="171"/>
      <c r="F326" s="172"/>
      <c r="G326" s="63"/>
      <c r="H326" s="64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</row>
    <row r="327" spans="1:28" ht="15" customHeight="1" x14ac:dyDescent="0.25">
      <c r="A327" s="261"/>
      <c r="B327" s="262"/>
      <c r="C327" s="263"/>
      <c r="D327" s="263"/>
      <c r="E327" s="264"/>
      <c r="F327" s="265"/>
      <c r="G327" s="266"/>
      <c r="H327" s="267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  <c r="U327" s="72"/>
      <c r="V327" s="72"/>
      <c r="W327" s="72"/>
      <c r="X327" s="72"/>
      <c r="Y327" s="72"/>
      <c r="Z327" s="72"/>
      <c r="AA327" s="72"/>
      <c r="AB327" s="72"/>
    </row>
    <row r="328" spans="1:28" ht="15" customHeight="1" x14ac:dyDescent="0.2">
      <c r="A328" s="261"/>
      <c r="B328" s="268"/>
      <c r="C328" s="72"/>
      <c r="D328" s="72"/>
      <c r="E328" s="264"/>
      <c r="F328" s="265"/>
      <c r="G328" s="72"/>
      <c r="H328" s="269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  <c r="AA328" s="72"/>
      <c r="AB328" s="72"/>
    </row>
    <row r="329" spans="1:28" ht="15" customHeight="1" x14ac:dyDescent="0.2">
      <c r="A329" s="261"/>
      <c r="B329" s="272">
        <f>+Presupuesto!$A$27</f>
        <v>4</v>
      </c>
      <c r="C329" s="733" t="str">
        <f>+Presupuesto!$B$27</f>
        <v>MAMPOSTERIAS Y AISLACIONES</v>
      </c>
      <c r="D329" s="724"/>
      <c r="E329" s="724"/>
      <c r="F329" s="724"/>
      <c r="G329" s="724"/>
      <c r="H329" s="725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/>
      <c r="W329" s="72"/>
      <c r="X329" s="72"/>
      <c r="Y329" s="72"/>
      <c r="Z329" s="72"/>
      <c r="AA329" s="72"/>
      <c r="AB329" s="72"/>
    </row>
    <row r="330" spans="1:28" ht="15" customHeight="1" x14ac:dyDescent="0.2">
      <c r="A330" s="261"/>
      <c r="B330" s="160" t="str">
        <f>+Presupuesto!A28</f>
        <v>4.1</v>
      </c>
      <c r="C330" s="723" t="str">
        <f>+Presupuesto!B28</f>
        <v>Mamposteria de ladrillo ceramico hueco de 8x18x30</v>
      </c>
      <c r="D330" s="724"/>
      <c r="E330" s="724"/>
      <c r="F330" s="724"/>
      <c r="G330" s="725"/>
      <c r="H330" s="161" t="str">
        <f>+Presupuesto!C28</f>
        <v>m2</v>
      </c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  <c r="U330" s="72"/>
      <c r="V330" s="72"/>
      <c r="W330" s="72"/>
      <c r="X330" s="72"/>
      <c r="Y330" s="72"/>
      <c r="Z330" s="72"/>
      <c r="AA330" s="72"/>
      <c r="AB330" s="72"/>
    </row>
    <row r="331" spans="1:28" ht="15" customHeight="1" x14ac:dyDescent="0.25">
      <c r="A331" s="261"/>
      <c r="B331" s="726" t="s">
        <v>180</v>
      </c>
      <c r="C331" s="727"/>
      <c r="D331" s="220"/>
      <c r="E331" s="729" t="s">
        <v>177</v>
      </c>
      <c r="F331" s="163" t="s">
        <v>181</v>
      </c>
      <c r="G331" s="221" t="s">
        <v>182</v>
      </c>
      <c r="H331" s="222" t="s">
        <v>181</v>
      </c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V331" s="72"/>
      <c r="W331" s="72"/>
      <c r="X331" s="72"/>
      <c r="Y331" s="72"/>
      <c r="Z331" s="72"/>
      <c r="AA331" s="72"/>
      <c r="AB331" s="72"/>
    </row>
    <row r="332" spans="1:28" ht="15" customHeight="1" x14ac:dyDescent="0.25">
      <c r="A332" s="261"/>
      <c r="B332" s="728"/>
      <c r="C332" s="681"/>
      <c r="D332" s="223"/>
      <c r="E332" s="730"/>
      <c r="F332" s="167" t="s">
        <v>183</v>
      </c>
      <c r="G332" s="224" t="s">
        <v>184</v>
      </c>
      <c r="H332" s="225" t="s">
        <v>178</v>
      </c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  <c r="U332" s="72"/>
      <c r="V332" s="72"/>
      <c r="W332" s="72"/>
      <c r="X332" s="72"/>
      <c r="Y332" s="72"/>
      <c r="Z332" s="72"/>
      <c r="AA332" s="72"/>
      <c r="AB332" s="72"/>
    </row>
    <row r="333" spans="1:28" ht="15" customHeight="1" x14ac:dyDescent="0.2">
      <c r="A333" s="261"/>
      <c r="B333" s="170"/>
      <c r="C333" s="89"/>
      <c r="D333" s="89"/>
      <c r="E333" s="171"/>
      <c r="F333" s="172"/>
      <c r="G333" s="89"/>
      <c r="H333" s="226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  <c r="AA333" s="72"/>
      <c r="AB333" s="72"/>
    </row>
    <row r="334" spans="1:28" ht="15" customHeight="1" x14ac:dyDescent="0.25">
      <c r="A334" s="261"/>
      <c r="B334" s="273" t="s">
        <v>185</v>
      </c>
      <c r="C334" s="274"/>
      <c r="D334" s="227"/>
      <c r="E334" s="174"/>
      <c r="F334" s="175"/>
      <c r="G334" s="228"/>
      <c r="H334" s="229">
        <f>SUM(H335:H339)</f>
        <v>12982.512697467208</v>
      </c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  <c r="U334" s="72"/>
      <c r="V334" s="72"/>
      <c r="W334" s="72"/>
      <c r="X334" s="72"/>
      <c r="Y334" s="72"/>
      <c r="Z334" s="72"/>
      <c r="AA334" s="72"/>
      <c r="AB334" s="72"/>
    </row>
    <row r="335" spans="1:28" ht="15" customHeight="1" x14ac:dyDescent="0.2">
      <c r="A335" s="261"/>
      <c r="B335" s="249" t="str">
        <f>+'Lista de Precios'!$B$18</f>
        <v xml:space="preserve">Arena Mediana Lavada </v>
      </c>
      <c r="C335" s="257"/>
      <c r="D335" s="103"/>
      <c r="E335" s="180" t="str">
        <f>+'Lista de Precios'!$C$18</f>
        <v>m3</v>
      </c>
      <c r="F335" s="181">
        <f>+'Lista de Precios'!$D$18</f>
        <v>25315.658801835016</v>
      </c>
      <c r="G335" s="68">
        <v>1.2999999999999999E-2</v>
      </c>
      <c r="H335" s="232">
        <f>PRODUCT(F335*G335)</f>
        <v>329.10356442385518</v>
      </c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  <c r="AA335" s="72"/>
      <c r="AB335" s="72"/>
    </row>
    <row r="336" spans="1:28" ht="15" customHeight="1" x14ac:dyDescent="0.25">
      <c r="A336" s="154"/>
      <c r="B336" s="249" t="str">
        <f>+'Lista de Precios'!$B$23</f>
        <v>Hierro Promedio</v>
      </c>
      <c r="C336" s="257"/>
      <c r="D336" s="251"/>
      <c r="E336" s="180" t="str">
        <f>+'Lista de Precios'!$C$23</f>
        <v>kg</v>
      </c>
      <c r="F336" s="181">
        <f>+'Lista de Precios'!$D$23</f>
        <v>2793.8737881014008</v>
      </c>
      <c r="G336" s="68">
        <v>0.3</v>
      </c>
      <c r="H336" s="232">
        <f>PRODUCT(F336*G336)</f>
        <v>838.16213643042022</v>
      </c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</row>
    <row r="337" spans="1:28" ht="15" customHeight="1" x14ac:dyDescent="0.25">
      <c r="A337" s="261"/>
      <c r="B337" s="270" t="str">
        <f>+'Lista de Precios'!B14</f>
        <v>Cal hidratada en bolsa</v>
      </c>
      <c r="C337" s="67"/>
      <c r="D337" s="251"/>
      <c r="E337" s="180" t="str">
        <f>+'Lista de Precios'!$C$13</f>
        <v>kg</v>
      </c>
      <c r="F337" s="181">
        <f>+'Lista de Precios'!D14</f>
        <v>331.992214333454</v>
      </c>
      <c r="G337" s="68">
        <v>2.08</v>
      </c>
      <c r="H337" s="232">
        <f>PRODUCT(F337*G337)</f>
        <v>690.5438058135843</v>
      </c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  <c r="U337" s="72"/>
      <c r="V337" s="72"/>
      <c r="W337" s="72"/>
      <c r="X337" s="72"/>
      <c r="Y337" s="72"/>
      <c r="Z337" s="72"/>
      <c r="AA337" s="72"/>
      <c r="AB337" s="72"/>
    </row>
    <row r="338" spans="1:28" ht="15" customHeight="1" x14ac:dyDescent="0.2">
      <c r="A338" s="261"/>
      <c r="B338" s="249" t="str">
        <f>+'Lista de Precios'!$B$12</f>
        <v>Cemento Portland</v>
      </c>
      <c r="C338" s="257"/>
      <c r="D338" s="103"/>
      <c r="E338" s="180" t="str">
        <f>+'Lista de Precios'!$C$12</f>
        <v>kg</v>
      </c>
      <c r="F338" s="181">
        <f>+'Lista de Precios'!$D$12</f>
        <v>262.18495138894116</v>
      </c>
      <c r="G338" s="68">
        <v>2.31</v>
      </c>
      <c r="H338" s="232">
        <f>PRODUCT(F338*G338)</f>
        <v>605.6472377084541</v>
      </c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2"/>
      <c r="W338" s="72"/>
      <c r="X338" s="72"/>
      <c r="Y338" s="72"/>
      <c r="Z338" s="72"/>
      <c r="AA338" s="72"/>
      <c r="AB338" s="72"/>
    </row>
    <row r="339" spans="1:28" ht="15" customHeight="1" x14ac:dyDescent="0.2">
      <c r="A339" s="261"/>
      <c r="B339" s="270" t="str">
        <f>+'Lista de Precios'!B46</f>
        <v>Ladrillo Ceramico Hueco 6T 8x18x30</v>
      </c>
      <c r="C339" s="67"/>
      <c r="D339" s="103"/>
      <c r="E339" s="180" t="str">
        <f>+'Lista de Precios'!C46</f>
        <v>u</v>
      </c>
      <c r="F339" s="181">
        <f>+'Lista de Precios'!D46</f>
        <v>618.76799724064085</v>
      </c>
      <c r="G339" s="68">
        <v>17</v>
      </c>
      <c r="H339" s="232">
        <f>PRODUCT(F339*G339)</f>
        <v>10519.055953090894</v>
      </c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  <c r="U339" s="72"/>
      <c r="V339" s="72"/>
      <c r="W339" s="72"/>
      <c r="X339" s="72"/>
      <c r="Y339" s="72"/>
      <c r="Z339" s="72"/>
      <c r="AA339" s="72"/>
      <c r="AB339" s="72"/>
    </row>
    <row r="340" spans="1:28" ht="15" customHeight="1" x14ac:dyDescent="0.2">
      <c r="A340" s="261"/>
      <c r="B340" s="177"/>
      <c r="C340" s="230"/>
      <c r="D340" s="103"/>
      <c r="E340" s="180"/>
      <c r="F340" s="181"/>
      <c r="G340" s="71"/>
      <c r="H340" s="23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  <c r="U340" s="72"/>
      <c r="V340" s="72"/>
      <c r="W340" s="72"/>
      <c r="X340" s="72"/>
      <c r="Y340" s="72"/>
      <c r="Z340" s="72"/>
      <c r="AA340" s="72"/>
      <c r="AB340" s="72"/>
    </row>
    <row r="341" spans="1:28" ht="15" customHeight="1" x14ac:dyDescent="0.25">
      <c r="A341" s="261"/>
      <c r="B341" s="732" t="s">
        <v>186</v>
      </c>
      <c r="C341" s="623"/>
      <c r="D341" s="234"/>
      <c r="E341" s="189"/>
      <c r="F341" s="190"/>
      <c r="G341" s="260"/>
      <c r="H341" s="236">
        <f>SUM(H342:H343)</f>
        <v>10517.738699999998</v>
      </c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  <c r="U341" s="72"/>
      <c r="V341" s="72"/>
      <c r="W341" s="72"/>
      <c r="X341" s="72"/>
      <c r="Y341" s="72"/>
      <c r="Z341" s="72"/>
      <c r="AA341" s="72"/>
      <c r="AB341" s="72"/>
    </row>
    <row r="342" spans="1:28" ht="15" customHeight="1" x14ac:dyDescent="0.2">
      <c r="A342" s="154"/>
      <c r="B342" s="720" t="s">
        <v>187</v>
      </c>
      <c r="C342" s="623"/>
      <c r="D342" s="233"/>
      <c r="E342" s="180" t="s">
        <v>188</v>
      </c>
      <c r="F342" s="181">
        <f>+'Mano de Obra'!$J$8</f>
        <v>10110.714599999999</v>
      </c>
      <c r="G342" s="68">
        <v>0.7</v>
      </c>
      <c r="H342" s="232">
        <f>PRODUCT(F342*G342)</f>
        <v>7077.500219999999</v>
      </c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</row>
    <row r="343" spans="1:28" ht="15" customHeight="1" x14ac:dyDescent="0.2">
      <c r="A343" s="154"/>
      <c r="B343" s="720" t="s">
        <v>191</v>
      </c>
      <c r="C343" s="623"/>
      <c r="D343" s="233"/>
      <c r="E343" s="180" t="s">
        <v>188</v>
      </c>
      <c r="F343" s="181">
        <f>+'Mano de Obra'!$J$10</f>
        <v>8600.5962</v>
      </c>
      <c r="G343" s="68">
        <v>0.4</v>
      </c>
      <c r="H343" s="232">
        <f>PRODUCT(F343*G343)</f>
        <v>3440.23848</v>
      </c>
      <c r="I343" s="63"/>
      <c r="J343" s="184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</row>
    <row r="344" spans="1:28" ht="15" customHeight="1" x14ac:dyDescent="0.2">
      <c r="A344" s="261"/>
      <c r="B344" s="721"/>
      <c r="C344" s="722"/>
      <c r="D344" s="252"/>
      <c r="E344" s="196"/>
      <c r="F344" s="253"/>
      <c r="G344" s="238"/>
      <c r="H344" s="254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  <c r="U344" s="72"/>
      <c r="V344" s="72"/>
      <c r="W344" s="72"/>
      <c r="X344" s="72"/>
      <c r="Y344" s="72"/>
      <c r="Z344" s="72"/>
      <c r="AA344" s="72"/>
      <c r="AB344" s="72"/>
    </row>
    <row r="345" spans="1:28" ht="15" customHeight="1" x14ac:dyDescent="0.2">
      <c r="A345" s="261"/>
      <c r="B345" s="200"/>
      <c r="C345" s="240"/>
      <c r="D345" s="240"/>
      <c r="E345" s="171"/>
      <c r="F345" s="172"/>
      <c r="G345" s="184"/>
      <c r="H345" s="64"/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  <c r="U345" s="72"/>
      <c r="V345" s="72"/>
      <c r="W345" s="72"/>
      <c r="X345" s="72"/>
      <c r="Y345" s="72"/>
      <c r="Z345" s="72"/>
      <c r="AA345" s="72"/>
      <c r="AB345" s="72"/>
    </row>
    <row r="346" spans="1:28" ht="15" customHeight="1" x14ac:dyDescent="0.25">
      <c r="A346" s="261"/>
      <c r="B346" s="203"/>
      <c r="C346" s="63"/>
      <c r="D346" s="63"/>
      <c r="E346" s="171"/>
      <c r="F346" s="172"/>
      <c r="G346" s="241" t="s">
        <v>190</v>
      </c>
      <c r="H346" s="242">
        <f>SUM(H334,H341)</f>
        <v>23500.251397467204</v>
      </c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  <c r="U346" s="72"/>
      <c r="V346" s="72"/>
      <c r="W346" s="72"/>
      <c r="X346" s="72"/>
      <c r="Y346" s="72"/>
      <c r="Z346" s="72"/>
      <c r="AA346" s="72"/>
      <c r="AB346" s="72"/>
    </row>
    <row r="347" spans="1:28" ht="15" customHeight="1" x14ac:dyDescent="0.25">
      <c r="A347" s="261"/>
      <c r="B347" s="206"/>
      <c r="C347" s="87"/>
      <c r="D347" s="87"/>
      <c r="E347" s="171"/>
      <c r="F347" s="172"/>
      <c r="G347" s="184"/>
      <c r="H347" s="207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  <c r="AA347" s="72"/>
      <c r="AB347" s="72"/>
    </row>
    <row r="348" spans="1:28" ht="15" customHeight="1" x14ac:dyDescent="0.25">
      <c r="A348" s="261"/>
      <c r="B348" s="262"/>
      <c r="C348" s="263"/>
      <c r="D348" s="263"/>
      <c r="E348" s="264"/>
      <c r="F348" s="265"/>
      <c r="G348" s="266"/>
      <c r="H348" s="267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  <c r="U348" s="72"/>
      <c r="V348" s="72"/>
      <c r="W348" s="72"/>
      <c r="X348" s="72"/>
      <c r="Y348" s="72"/>
      <c r="Z348" s="72"/>
      <c r="AA348" s="72"/>
      <c r="AB348" s="72"/>
    </row>
    <row r="349" spans="1:28" ht="15" customHeight="1" x14ac:dyDescent="0.2">
      <c r="A349" s="261"/>
      <c r="B349" s="268"/>
      <c r="C349" s="72"/>
      <c r="D349" s="72"/>
      <c r="E349" s="264"/>
      <c r="F349" s="265"/>
      <c r="G349" s="72"/>
      <c r="H349" s="269"/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  <c r="U349" s="72"/>
      <c r="V349" s="72"/>
      <c r="W349" s="72"/>
      <c r="X349" s="72"/>
      <c r="Y349" s="72"/>
      <c r="Z349" s="72"/>
      <c r="AA349" s="72"/>
      <c r="AB349" s="72"/>
    </row>
    <row r="350" spans="1:28" ht="15" customHeight="1" x14ac:dyDescent="0.2">
      <c r="A350" s="261"/>
      <c r="B350" s="272">
        <f>+Presupuesto!$A$27</f>
        <v>4</v>
      </c>
      <c r="C350" s="733" t="str">
        <f>+Presupuesto!$B$27</f>
        <v>MAMPOSTERIAS Y AISLACIONES</v>
      </c>
      <c r="D350" s="724"/>
      <c r="E350" s="724"/>
      <c r="F350" s="724"/>
      <c r="G350" s="724"/>
      <c r="H350" s="725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  <c r="AA350" s="72"/>
      <c r="AB350" s="72"/>
    </row>
    <row r="351" spans="1:28" ht="15" customHeight="1" x14ac:dyDescent="0.2">
      <c r="A351" s="261"/>
      <c r="B351" s="160" t="str">
        <f>+Presupuesto!A29</f>
        <v>4.2</v>
      </c>
      <c r="C351" s="723" t="str">
        <f>+Presupuesto!B29</f>
        <v>Mamposteria de ladrillo ceramico hueco de 12x18x31</v>
      </c>
      <c r="D351" s="724"/>
      <c r="E351" s="724"/>
      <c r="F351" s="724"/>
      <c r="G351" s="725"/>
      <c r="H351" s="161" t="str">
        <f>+Presupuesto!C29</f>
        <v>m2</v>
      </c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  <c r="U351" s="72"/>
      <c r="V351" s="72"/>
      <c r="W351" s="72"/>
      <c r="X351" s="72"/>
      <c r="Y351" s="72"/>
      <c r="Z351" s="72"/>
      <c r="AA351" s="72"/>
      <c r="AB351" s="72"/>
    </row>
    <row r="352" spans="1:28" ht="15" customHeight="1" x14ac:dyDescent="0.25">
      <c r="A352" s="261"/>
      <c r="B352" s="726" t="s">
        <v>180</v>
      </c>
      <c r="C352" s="727"/>
      <c r="D352" s="220"/>
      <c r="E352" s="729" t="s">
        <v>177</v>
      </c>
      <c r="F352" s="163" t="s">
        <v>181</v>
      </c>
      <c r="G352" s="221" t="s">
        <v>182</v>
      </c>
      <c r="H352" s="222" t="s">
        <v>181</v>
      </c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  <c r="U352" s="72"/>
      <c r="V352" s="72"/>
      <c r="W352" s="72"/>
      <c r="X352" s="72"/>
      <c r="Y352" s="72"/>
      <c r="Z352" s="72"/>
      <c r="AA352" s="72"/>
      <c r="AB352" s="72"/>
    </row>
    <row r="353" spans="1:28" ht="15" customHeight="1" x14ac:dyDescent="0.25">
      <c r="A353" s="261"/>
      <c r="B353" s="728"/>
      <c r="C353" s="681"/>
      <c r="D353" s="223"/>
      <c r="E353" s="730"/>
      <c r="F353" s="167" t="s">
        <v>183</v>
      </c>
      <c r="G353" s="224" t="s">
        <v>184</v>
      </c>
      <c r="H353" s="225" t="s">
        <v>178</v>
      </c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  <c r="U353" s="72"/>
      <c r="V353" s="72"/>
      <c r="W353" s="72"/>
      <c r="X353" s="72"/>
      <c r="Y353" s="72"/>
      <c r="Z353" s="72"/>
      <c r="AA353" s="72"/>
      <c r="AB353" s="72"/>
    </row>
    <row r="354" spans="1:28" ht="15" customHeight="1" x14ac:dyDescent="0.2">
      <c r="A354" s="261"/>
      <c r="B354" s="170"/>
      <c r="C354" s="89"/>
      <c r="D354" s="89"/>
      <c r="E354" s="171"/>
      <c r="F354" s="172"/>
      <c r="G354" s="89"/>
      <c r="H354" s="226"/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  <c r="U354" s="72"/>
      <c r="V354" s="72"/>
      <c r="W354" s="72"/>
      <c r="X354" s="72"/>
      <c r="Y354" s="72"/>
      <c r="Z354" s="72"/>
      <c r="AA354" s="72"/>
      <c r="AB354" s="72"/>
    </row>
    <row r="355" spans="1:28" ht="15" customHeight="1" x14ac:dyDescent="0.25">
      <c r="A355" s="261"/>
      <c r="B355" s="731" t="s">
        <v>185</v>
      </c>
      <c r="C355" s="686"/>
      <c r="D355" s="227"/>
      <c r="E355" s="174"/>
      <c r="F355" s="175"/>
      <c r="G355" s="228"/>
      <c r="H355" s="229">
        <f>SUM(H356:H359)</f>
        <v>19579.863408558031</v>
      </c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  <c r="AA355" s="72"/>
      <c r="AB355" s="72"/>
    </row>
    <row r="356" spans="1:28" ht="15" customHeight="1" x14ac:dyDescent="0.2">
      <c r="A356" s="261"/>
      <c r="B356" s="249" t="str">
        <f>+'Lista de Precios'!$B$18</f>
        <v xml:space="preserve">Arena Mediana Lavada </v>
      </c>
      <c r="C356" s="257"/>
      <c r="D356" s="103"/>
      <c r="E356" s="180" t="str">
        <f>+'Lista de Precios'!$C$18</f>
        <v>m3</v>
      </c>
      <c r="F356" s="181">
        <f>+'Lista de Precios'!$D$18</f>
        <v>25315.658801835016</v>
      </c>
      <c r="G356" s="68">
        <v>1.9E-2</v>
      </c>
      <c r="H356" s="232">
        <f>PRODUCT(F356*G356)</f>
        <v>480.99751723486531</v>
      </c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  <c r="U356" s="72"/>
      <c r="V356" s="72"/>
      <c r="W356" s="72"/>
      <c r="X356" s="72"/>
      <c r="Y356" s="72"/>
      <c r="Z356" s="72"/>
      <c r="AA356" s="72"/>
      <c r="AB356" s="72"/>
    </row>
    <row r="357" spans="1:28" ht="15" customHeight="1" x14ac:dyDescent="0.25">
      <c r="A357" s="261"/>
      <c r="B357" s="270" t="str">
        <f>+'Lista de Precios'!B14</f>
        <v>Cal hidratada en bolsa</v>
      </c>
      <c r="C357" s="67"/>
      <c r="D357" s="251"/>
      <c r="E357" s="180" t="str">
        <f>+'Lista de Precios'!$C$13</f>
        <v>kg</v>
      </c>
      <c r="F357" s="181">
        <f>+'Lista de Precios'!$D$13</f>
        <v>1376.4303275322641</v>
      </c>
      <c r="G357" s="68">
        <v>2.89</v>
      </c>
      <c r="H357" s="232">
        <f>PRODUCT(F357*G357)</f>
        <v>3977.8836465682434</v>
      </c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  <c r="U357" s="72"/>
      <c r="V357" s="72"/>
      <c r="W357" s="72"/>
      <c r="X357" s="72"/>
      <c r="Y357" s="72"/>
      <c r="Z357" s="72"/>
      <c r="AA357" s="72"/>
      <c r="AB357" s="72"/>
    </row>
    <row r="358" spans="1:28" ht="15" customHeight="1" x14ac:dyDescent="0.2">
      <c r="A358" s="261"/>
      <c r="B358" s="249" t="str">
        <f>+'Lista de Precios'!$B$12</f>
        <v>Cemento Portland</v>
      </c>
      <c r="C358" s="257"/>
      <c r="D358" s="103"/>
      <c r="E358" s="180" t="str">
        <f>+'Lista de Precios'!$C$12</f>
        <v>kg</v>
      </c>
      <c r="F358" s="181">
        <f>+'Lista de Precios'!D14</f>
        <v>331.992214333454</v>
      </c>
      <c r="G358" s="68">
        <v>3.3</v>
      </c>
      <c r="H358" s="232">
        <f>PRODUCT(F358*G358)</f>
        <v>1095.5743073003982</v>
      </c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  <c r="U358" s="72"/>
      <c r="V358" s="72"/>
      <c r="W358" s="72"/>
      <c r="X358" s="72"/>
      <c r="Y358" s="72"/>
      <c r="Z358" s="72"/>
      <c r="AA358" s="72"/>
      <c r="AB358" s="72"/>
    </row>
    <row r="359" spans="1:28" ht="15" customHeight="1" x14ac:dyDescent="0.2">
      <c r="A359" s="261"/>
      <c r="B359" s="270" t="str">
        <f>+'Lista de Precios'!$B$47</f>
        <v>Ladrillo Ceramico Hueco 8T 12x18x30</v>
      </c>
      <c r="C359" s="67"/>
      <c r="D359" s="103"/>
      <c r="E359" s="180" t="str">
        <f>+'Lista de Precios'!$C$47</f>
        <v>u</v>
      </c>
      <c r="F359" s="181">
        <f>+'Lista de Precios'!$D$47</f>
        <v>825.02399632085428</v>
      </c>
      <c r="G359" s="68">
        <v>17</v>
      </c>
      <c r="H359" s="232">
        <f>PRODUCT(F359*G359)</f>
        <v>14025.407937454524</v>
      </c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  <c r="U359" s="72"/>
      <c r="V359" s="72"/>
      <c r="W359" s="72"/>
      <c r="X359" s="72"/>
      <c r="Y359" s="72"/>
      <c r="Z359" s="72"/>
      <c r="AA359" s="72"/>
      <c r="AB359" s="72"/>
    </row>
    <row r="360" spans="1:28" ht="15" customHeight="1" x14ac:dyDescent="0.2">
      <c r="A360" s="261"/>
      <c r="B360" s="720"/>
      <c r="C360" s="623"/>
      <c r="D360" s="233"/>
      <c r="E360" s="180"/>
      <c r="F360" s="181"/>
      <c r="G360" s="71"/>
      <c r="H360" s="23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  <c r="AA360" s="72"/>
      <c r="AB360" s="72"/>
    </row>
    <row r="361" spans="1:28" ht="15" customHeight="1" x14ac:dyDescent="0.25">
      <c r="A361" s="261"/>
      <c r="B361" s="732" t="s">
        <v>186</v>
      </c>
      <c r="C361" s="623"/>
      <c r="D361" s="234"/>
      <c r="E361" s="189"/>
      <c r="F361" s="190"/>
      <c r="G361" s="260"/>
      <c r="H361" s="236">
        <f>SUM(H362:H363)</f>
        <v>12592.381829999998</v>
      </c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  <c r="U361" s="72"/>
      <c r="V361" s="72"/>
      <c r="W361" s="72"/>
      <c r="X361" s="72"/>
      <c r="Y361" s="72"/>
      <c r="Z361" s="72"/>
      <c r="AA361" s="72"/>
      <c r="AB361" s="72"/>
    </row>
    <row r="362" spans="1:28" ht="15" customHeight="1" x14ac:dyDescent="0.2">
      <c r="A362" s="261"/>
      <c r="B362" s="720" t="s">
        <v>187</v>
      </c>
      <c r="C362" s="623"/>
      <c r="D362" s="233"/>
      <c r="E362" s="180" t="s">
        <v>188</v>
      </c>
      <c r="F362" s="181">
        <f>+'Mano de Obra'!$J$8</f>
        <v>10110.714599999999</v>
      </c>
      <c r="G362" s="68">
        <v>0.65</v>
      </c>
      <c r="H362" s="232">
        <f>PRODUCT(F362*G362)</f>
        <v>6571.9644899999994</v>
      </c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  <c r="AA362" s="72"/>
      <c r="AB362" s="72"/>
    </row>
    <row r="363" spans="1:28" ht="15" customHeight="1" x14ac:dyDescent="0.2">
      <c r="A363" s="261"/>
      <c r="B363" s="720" t="s">
        <v>191</v>
      </c>
      <c r="C363" s="623"/>
      <c r="D363" s="233"/>
      <c r="E363" s="180" t="s">
        <v>188</v>
      </c>
      <c r="F363" s="181">
        <f>+'Mano de Obra'!$J$10</f>
        <v>8600.5962</v>
      </c>
      <c r="G363" s="68">
        <v>0.7</v>
      </c>
      <c r="H363" s="232">
        <f>PRODUCT(F363*G363)</f>
        <v>6020.41734</v>
      </c>
      <c r="I363" s="72"/>
      <c r="J363" s="266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  <c r="AA363" s="72"/>
      <c r="AB363" s="72"/>
    </row>
    <row r="364" spans="1:28" ht="15" customHeight="1" x14ac:dyDescent="0.2">
      <c r="A364" s="261"/>
      <c r="B364" s="721"/>
      <c r="C364" s="722"/>
      <c r="D364" s="252"/>
      <c r="E364" s="196"/>
      <c r="F364" s="253"/>
      <c r="G364" s="238"/>
      <c r="H364" s="254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  <c r="AA364" s="72"/>
      <c r="AB364" s="72"/>
    </row>
    <row r="365" spans="1:28" ht="15" customHeight="1" x14ac:dyDescent="0.2">
      <c r="A365" s="261"/>
      <c r="B365" s="200"/>
      <c r="C365" s="240"/>
      <c r="D365" s="240"/>
      <c r="E365" s="171"/>
      <c r="F365" s="172"/>
      <c r="G365" s="184"/>
      <c r="H365" s="64"/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  <c r="U365" s="72"/>
      <c r="V365" s="72"/>
      <c r="W365" s="72"/>
      <c r="X365" s="72"/>
      <c r="Y365" s="72"/>
      <c r="Z365" s="72"/>
      <c r="AA365" s="72"/>
      <c r="AB365" s="72"/>
    </row>
    <row r="366" spans="1:28" ht="15" customHeight="1" x14ac:dyDescent="0.25">
      <c r="A366" s="261"/>
      <c r="B366" s="203"/>
      <c r="C366" s="63"/>
      <c r="D366" s="63"/>
      <c r="E366" s="171"/>
      <c r="F366" s="172"/>
      <c r="G366" s="241" t="s">
        <v>190</v>
      </c>
      <c r="H366" s="242">
        <f>SUM(H355,H361)</f>
        <v>32172.245238558029</v>
      </c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  <c r="U366" s="72"/>
      <c r="V366" s="72"/>
      <c r="W366" s="72"/>
      <c r="X366" s="72"/>
      <c r="Y366" s="72"/>
      <c r="Z366" s="72"/>
      <c r="AA366" s="72"/>
      <c r="AB366" s="72"/>
    </row>
    <row r="367" spans="1:28" ht="15" customHeight="1" x14ac:dyDescent="0.25">
      <c r="A367" s="261"/>
      <c r="B367" s="206"/>
      <c r="C367" s="87"/>
      <c r="D367" s="87"/>
      <c r="E367" s="171"/>
      <c r="F367" s="172"/>
      <c r="G367" s="184"/>
      <c r="H367" s="207"/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  <c r="U367" s="72"/>
      <c r="V367" s="72"/>
      <c r="W367" s="72"/>
      <c r="X367" s="72"/>
      <c r="Y367" s="72"/>
      <c r="Z367" s="72"/>
      <c r="AA367" s="72"/>
      <c r="AB367" s="72"/>
    </row>
    <row r="368" spans="1:28" ht="15" customHeight="1" x14ac:dyDescent="0.25">
      <c r="A368" s="261"/>
      <c r="B368" s="262"/>
      <c r="C368" s="263"/>
      <c r="D368" s="263"/>
      <c r="E368" s="264"/>
      <c r="F368" s="265"/>
      <c r="G368" s="266"/>
      <c r="H368" s="267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  <c r="U368" s="72"/>
      <c r="V368" s="72"/>
      <c r="W368" s="72"/>
      <c r="X368" s="72"/>
      <c r="Y368" s="72"/>
      <c r="Z368" s="72"/>
      <c r="AA368" s="72"/>
      <c r="AB368" s="72"/>
    </row>
    <row r="369" spans="1:28" ht="15" customHeight="1" x14ac:dyDescent="0.2">
      <c r="A369" s="261"/>
      <c r="B369" s="268"/>
      <c r="C369" s="72"/>
      <c r="D369" s="72"/>
      <c r="E369" s="264"/>
      <c r="F369" s="265"/>
      <c r="G369" s="72"/>
      <c r="H369" s="269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  <c r="U369" s="72"/>
      <c r="V369" s="72"/>
      <c r="W369" s="72"/>
      <c r="X369" s="72"/>
      <c r="Y369" s="72"/>
      <c r="Z369" s="72"/>
      <c r="AA369" s="72"/>
      <c r="AB369" s="72"/>
    </row>
    <row r="370" spans="1:28" ht="15" customHeight="1" x14ac:dyDescent="0.2">
      <c r="A370" s="261"/>
      <c r="B370" s="272">
        <f>+Presupuesto!$A$27</f>
        <v>4</v>
      </c>
      <c r="C370" s="733" t="str">
        <f>+Presupuesto!$B$27</f>
        <v>MAMPOSTERIAS Y AISLACIONES</v>
      </c>
      <c r="D370" s="724"/>
      <c r="E370" s="724"/>
      <c r="F370" s="724"/>
      <c r="G370" s="724"/>
      <c r="H370" s="725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  <c r="U370" s="72"/>
      <c r="V370" s="72"/>
      <c r="W370" s="72"/>
      <c r="X370" s="72"/>
      <c r="Y370" s="72"/>
      <c r="Z370" s="72"/>
      <c r="AA370" s="72"/>
      <c r="AB370" s="72"/>
    </row>
    <row r="371" spans="1:28" ht="15" customHeight="1" x14ac:dyDescent="0.2">
      <c r="A371" s="261"/>
      <c r="B371" s="160" t="str">
        <f>+Presupuesto!A30</f>
        <v>4.3</v>
      </c>
      <c r="C371" s="723" t="str">
        <f>+Presupuesto!B30</f>
        <v>Mamposteria de ladrillo ceramico hueco de 18x18x32</v>
      </c>
      <c r="D371" s="724"/>
      <c r="E371" s="724"/>
      <c r="F371" s="724"/>
      <c r="G371" s="725"/>
      <c r="H371" s="161" t="str">
        <f>+Presupuesto!C30</f>
        <v>m2</v>
      </c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  <c r="V371" s="72"/>
      <c r="W371" s="72"/>
      <c r="X371" s="72"/>
      <c r="Y371" s="72"/>
      <c r="Z371" s="72"/>
      <c r="AA371" s="72"/>
      <c r="AB371" s="72"/>
    </row>
    <row r="372" spans="1:28" ht="15" customHeight="1" x14ac:dyDescent="0.25">
      <c r="A372" s="261"/>
      <c r="B372" s="726" t="s">
        <v>180</v>
      </c>
      <c r="C372" s="727"/>
      <c r="D372" s="220"/>
      <c r="E372" s="729" t="s">
        <v>177</v>
      </c>
      <c r="F372" s="163" t="s">
        <v>181</v>
      </c>
      <c r="G372" s="221" t="s">
        <v>182</v>
      </c>
      <c r="H372" s="222" t="s">
        <v>181</v>
      </c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  <c r="U372" s="72"/>
      <c r="V372" s="72"/>
      <c r="W372" s="72"/>
      <c r="X372" s="72"/>
      <c r="Y372" s="72"/>
      <c r="Z372" s="72"/>
      <c r="AA372" s="72"/>
      <c r="AB372" s="72"/>
    </row>
    <row r="373" spans="1:28" ht="15" customHeight="1" x14ac:dyDescent="0.25">
      <c r="A373" s="261"/>
      <c r="B373" s="728"/>
      <c r="C373" s="681"/>
      <c r="D373" s="223"/>
      <c r="E373" s="730"/>
      <c r="F373" s="167" t="s">
        <v>183</v>
      </c>
      <c r="G373" s="224" t="s">
        <v>184</v>
      </c>
      <c r="H373" s="225" t="s">
        <v>178</v>
      </c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  <c r="U373" s="72"/>
      <c r="V373" s="72"/>
      <c r="W373" s="72"/>
      <c r="X373" s="72"/>
      <c r="Y373" s="72"/>
      <c r="Z373" s="72"/>
      <c r="AA373" s="72"/>
      <c r="AB373" s="72"/>
    </row>
    <row r="374" spans="1:28" ht="15" customHeight="1" x14ac:dyDescent="0.2">
      <c r="A374" s="261"/>
      <c r="B374" s="170"/>
      <c r="C374" s="89"/>
      <c r="D374" s="89"/>
      <c r="E374" s="171"/>
      <c r="F374" s="172"/>
      <c r="G374" s="89"/>
      <c r="H374" s="226"/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  <c r="U374" s="72"/>
      <c r="V374" s="72"/>
      <c r="W374" s="72"/>
      <c r="X374" s="72"/>
      <c r="Y374" s="72"/>
      <c r="Z374" s="72"/>
      <c r="AA374" s="72"/>
      <c r="AB374" s="72"/>
    </row>
    <row r="375" spans="1:28" ht="15" customHeight="1" x14ac:dyDescent="0.25">
      <c r="A375" s="261"/>
      <c r="B375" s="731" t="s">
        <v>185</v>
      </c>
      <c r="C375" s="686"/>
      <c r="D375" s="227"/>
      <c r="E375" s="174"/>
      <c r="F375" s="175"/>
      <c r="G375" s="228"/>
      <c r="H375" s="229">
        <f>SUM(H376:H379)</f>
        <v>21108.686633308913</v>
      </c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  <c r="U375" s="72"/>
      <c r="V375" s="72"/>
      <c r="W375" s="72"/>
      <c r="X375" s="72"/>
      <c r="Y375" s="72"/>
      <c r="Z375" s="72"/>
      <c r="AA375" s="72"/>
      <c r="AB375" s="72"/>
    </row>
    <row r="376" spans="1:28" ht="15" customHeight="1" x14ac:dyDescent="0.2">
      <c r="A376" s="261"/>
      <c r="B376" s="249" t="str">
        <f>+'Lista de Precios'!$B$18</f>
        <v xml:space="preserve">Arena Mediana Lavada </v>
      </c>
      <c r="C376" s="257"/>
      <c r="D376" s="103"/>
      <c r="E376" s="180" t="str">
        <f>+'Lista de Precios'!$C$18</f>
        <v>m3</v>
      </c>
      <c r="F376" s="181">
        <f>+'Lista de Precios'!$D$18</f>
        <v>25315.658801835016</v>
      </c>
      <c r="G376" s="68">
        <v>2.7E-2</v>
      </c>
      <c r="H376" s="232">
        <f>PRODUCT(F376*G376)</f>
        <v>683.52278764954542</v>
      </c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  <c r="U376" s="72"/>
      <c r="V376" s="72"/>
      <c r="W376" s="72"/>
      <c r="X376" s="72"/>
      <c r="Y376" s="72"/>
      <c r="Z376" s="72"/>
      <c r="AA376" s="72"/>
      <c r="AB376" s="72"/>
    </row>
    <row r="377" spans="1:28" ht="15" customHeight="1" x14ac:dyDescent="0.25">
      <c r="A377" s="261"/>
      <c r="B377" s="270" t="str">
        <f>+'Lista de Precios'!B14</f>
        <v>Cal hidratada en bolsa</v>
      </c>
      <c r="C377" s="67"/>
      <c r="D377" s="251"/>
      <c r="E377" s="180" t="str">
        <f>+'Lista de Precios'!$C$13</f>
        <v>kg</v>
      </c>
      <c r="F377" s="181">
        <f>+'Lista de Precios'!D14</f>
        <v>331.992214333454</v>
      </c>
      <c r="G377" s="68">
        <v>4.2</v>
      </c>
      <c r="H377" s="232">
        <f>PRODUCT(F377*G377)</f>
        <v>1394.3673002005069</v>
      </c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  <c r="U377" s="72"/>
      <c r="V377" s="72"/>
      <c r="W377" s="72"/>
      <c r="X377" s="72"/>
      <c r="Y377" s="72"/>
      <c r="Z377" s="72"/>
      <c r="AA377" s="72"/>
      <c r="AB377" s="72"/>
    </row>
    <row r="378" spans="1:28" ht="15" customHeight="1" x14ac:dyDescent="0.2">
      <c r="A378" s="261"/>
      <c r="B378" s="249" t="str">
        <f>+'Lista de Precios'!$B$12</f>
        <v>Cemento Portland</v>
      </c>
      <c r="C378" s="257"/>
      <c r="D378" s="103"/>
      <c r="E378" s="180" t="str">
        <f>+'Lista de Precios'!$C$12</f>
        <v>kg</v>
      </c>
      <c r="F378" s="181">
        <f>+'Lista de Precios'!$D$12</f>
        <v>262.18495138894116</v>
      </c>
      <c r="G378" s="68">
        <v>2.4</v>
      </c>
      <c r="H378" s="232">
        <f>PRODUCT(F378*G378)</f>
        <v>629.24388333345871</v>
      </c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  <c r="U378" s="72"/>
      <c r="V378" s="72"/>
      <c r="W378" s="72"/>
      <c r="X378" s="72"/>
      <c r="Y378" s="72"/>
      <c r="Z378" s="72"/>
      <c r="AA378" s="72"/>
      <c r="AB378" s="72"/>
    </row>
    <row r="379" spans="1:28" ht="15" customHeight="1" x14ac:dyDescent="0.2">
      <c r="A379" s="261"/>
      <c r="B379" s="270" t="str">
        <f>+'Lista de Precios'!$B$48</f>
        <v>Ladrillo Ceramico  Hueco 9T 18x18x30</v>
      </c>
      <c r="C379" s="67"/>
      <c r="D379" s="103"/>
      <c r="E379" s="180" t="str">
        <f>+'Lista de Precios'!$C$48</f>
        <v>u</v>
      </c>
      <c r="F379" s="181">
        <f>+'Lista de Precios'!$D$48</f>
        <v>1082.4442742426709</v>
      </c>
      <c r="G379" s="68">
        <v>17</v>
      </c>
      <c r="H379" s="232">
        <f>PRODUCT(F379*G379)</f>
        <v>18401.552662125403</v>
      </c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  <c r="U379" s="72"/>
      <c r="V379" s="72"/>
      <c r="W379" s="72"/>
      <c r="X379" s="72"/>
      <c r="Y379" s="72"/>
      <c r="Z379" s="72"/>
      <c r="AA379" s="72"/>
      <c r="AB379" s="72"/>
    </row>
    <row r="380" spans="1:28" ht="15" customHeight="1" x14ac:dyDescent="0.2">
      <c r="A380" s="261"/>
      <c r="B380" s="177"/>
      <c r="C380" s="230"/>
      <c r="D380" s="233"/>
      <c r="E380" s="180"/>
      <c r="F380" s="181"/>
      <c r="G380" s="71"/>
      <c r="H380" s="232"/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  <c r="U380" s="72"/>
      <c r="V380" s="72"/>
      <c r="W380" s="72"/>
      <c r="X380" s="72"/>
      <c r="Y380" s="72"/>
      <c r="Z380" s="72"/>
      <c r="AA380" s="72"/>
      <c r="AB380" s="72"/>
    </row>
    <row r="381" spans="1:28" ht="15" customHeight="1" x14ac:dyDescent="0.25">
      <c r="A381" s="261"/>
      <c r="B381" s="732" t="s">
        <v>186</v>
      </c>
      <c r="C381" s="623"/>
      <c r="D381" s="234"/>
      <c r="E381" s="189"/>
      <c r="F381" s="190"/>
      <c r="G381" s="260"/>
      <c r="H381" s="236">
        <f>SUM(H382:H383)</f>
        <v>14908.643904</v>
      </c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  <c r="U381" s="72"/>
      <c r="V381" s="72"/>
      <c r="W381" s="72"/>
      <c r="X381" s="72"/>
      <c r="Y381" s="72"/>
      <c r="Z381" s="72"/>
      <c r="AA381" s="72"/>
      <c r="AB381" s="72"/>
    </row>
    <row r="382" spans="1:28" ht="15" customHeight="1" x14ac:dyDescent="0.2">
      <c r="A382" s="261"/>
      <c r="B382" s="720" t="s">
        <v>187</v>
      </c>
      <c r="C382" s="623"/>
      <c r="D382" s="233"/>
      <c r="E382" s="180" t="s">
        <v>188</v>
      </c>
      <c r="F382" s="181">
        <f>+'Mano de Obra'!$J$8</f>
        <v>10110.714599999999</v>
      </c>
      <c r="G382" s="68">
        <v>0.76</v>
      </c>
      <c r="H382" s="232">
        <f>PRODUCT(F382*G382)</f>
        <v>7684.1430959999998</v>
      </c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  <c r="U382" s="72"/>
      <c r="V382" s="72"/>
      <c r="W382" s="72"/>
      <c r="X382" s="72"/>
      <c r="Y382" s="72"/>
      <c r="Z382" s="72"/>
      <c r="AA382" s="72"/>
      <c r="AB382" s="72"/>
    </row>
    <row r="383" spans="1:28" ht="15" customHeight="1" x14ac:dyDescent="0.2">
      <c r="A383" s="261"/>
      <c r="B383" s="720" t="s">
        <v>191</v>
      </c>
      <c r="C383" s="623"/>
      <c r="D383" s="233"/>
      <c r="E383" s="180" t="s">
        <v>188</v>
      </c>
      <c r="F383" s="181">
        <f>+'Mano de Obra'!$J$10</f>
        <v>8600.5962</v>
      </c>
      <c r="G383" s="68">
        <v>0.84</v>
      </c>
      <c r="H383" s="232">
        <f>PRODUCT(F383*G383)</f>
        <v>7224.5008079999998</v>
      </c>
      <c r="I383" s="72"/>
      <c r="J383" s="266"/>
      <c r="K383" s="72"/>
      <c r="L383" s="72"/>
      <c r="M383" s="72"/>
      <c r="N383" s="72"/>
      <c r="O383" s="72"/>
      <c r="P383" s="72"/>
      <c r="Q383" s="72"/>
      <c r="R383" s="72"/>
      <c r="S383" s="72"/>
      <c r="T383" s="72"/>
      <c r="U383" s="72"/>
      <c r="V383" s="72"/>
      <c r="W383" s="72"/>
      <c r="X383" s="72"/>
      <c r="Y383" s="72"/>
      <c r="Z383" s="72"/>
      <c r="AA383" s="72"/>
      <c r="AB383" s="72"/>
    </row>
    <row r="384" spans="1:28" ht="15" customHeight="1" x14ac:dyDescent="0.2">
      <c r="A384" s="261"/>
      <c r="B384" s="721"/>
      <c r="C384" s="722"/>
      <c r="D384" s="252"/>
      <c r="E384" s="196"/>
      <c r="F384" s="253"/>
      <c r="G384" s="238"/>
      <c r="H384" s="254"/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  <c r="U384" s="72"/>
      <c r="V384" s="72"/>
      <c r="W384" s="72"/>
      <c r="X384" s="72"/>
      <c r="Y384" s="72"/>
      <c r="Z384" s="72"/>
      <c r="AA384" s="72"/>
      <c r="AB384" s="72"/>
    </row>
    <row r="385" spans="1:28" ht="15" customHeight="1" x14ac:dyDescent="0.2">
      <c r="A385" s="261"/>
      <c r="B385" s="200"/>
      <c r="C385" s="240"/>
      <c r="D385" s="240"/>
      <c r="E385" s="171"/>
      <c r="F385" s="172"/>
      <c r="G385" s="184"/>
      <c r="H385" s="64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  <c r="U385" s="72"/>
      <c r="V385" s="72"/>
      <c r="W385" s="72"/>
      <c r="X385" s="72"/>
      <c r="Y385" s="72"/>
      <c r="Z385" s="72"/>
      <c r="AA385" s="72"/>
      <c r="AB385" s="72"/>
    </row>
    <row r="386" spans="1:28" ht="15" customHeight="1" x14ac:dyDescent="0.25">
      <c r="A386" s="261"/>
      <c r="B386" s="203"/>
      <c r="C386" s="63"/>
      <c r="D386" s="63"/>
      <c r="E386" s="171"/>
      <c r="F386" s="172"/>
      <c r="G386" s="241" t="s">
        <v>190</v>
      </c>
      <c r="H386" s="242">
        <f>SUM(H375,H381)</f>
        <v>36017.33053730891</v>
      </c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  <c r="AA386" s="72"/>
      <c r="AB386" s="72"/>
    </row>
    <row r="387" spans="1:28" ht="15" customHeight="1" x14ac:dyDescent="0.25">
      <c r="A387" s="261"/>
      <c r="B387" s="206"/>
      <c r="C387" s="87"/>
      <c r="D387" s="87"/>
      <c r="E387" s="171"/>
      <c r="F387" s="172"/>
      <c r="G387" s="184"/>
      <c r="H387" s="207"/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  <c r="U387" s="72"/>
      <c r="V387" s="72"/>
      <c r="W387" s="72"/>
      <c r="X387" s="72"/>
      <c r="Y387" s="72"/>
      <c r="Z387" s="72"/>
      <c r="AA387" s="72"/>
      <c r="AB387" s="72"/>
    </row>
    <row r="388" spans="1:28" ht="15" customHeight="1" x14ac:dyDescent="0.25">
      <c r="A388" s="261"/>
      <c r="B388" s="262"/>
      <c r="C388" s="263"/>
      <c r="D388" s="263"/>
      <c r="E388" s="264"/>
      <c r="F388" s="265"/>
      <c r="G388" s="266"/>
      <c r="H388" s="267"/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  <c r="U388" s="72"/>
      <c r="V388" s="72"/>
      <c r="W388" s="72"/>
      <c r="X388" s="72"/>
      <c r="Y388" s="72"/>
      <c r="Z388" s="72"/>
      <c r="AA388" s="72"/>
      <c r="AB388" s="72"/>
    </row>
    <row r="389" spans="1:28" ht="15" customHeight="1" x14ac:dyDescent="0.2">
      <c r="A389" s="261"/>
      <c r="B389" s="268"/>
      <c r="C389" s="72"/>
      <c r="D389" s="72"/>
      <c r="E389" s="264"/>
      <c r="F389" s="265"/>
      <c r="G389" s="72"/>
      <c r="H389" s="269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  <c r="AA389" s="72"/>
      <c r="AB389" s="72"/>
    </row>
    <row r="390" spans="1:28" ht="15" customHeight="1" x14ac:dyDescent="0.25">
      <c r="A390" s="367"/>
      <c r="B390" s="272">
        <f>+Presupuesto!$A$27</f>
        <v>4</v>
      </c>
      <c r="C390" s="733" t="str">
        <f>+Presupuesto!$B$27</f>
        <v>MAMPOSTERIAS Y AISLACIONES</v>
      </c>
      <c r="D390" s="724"/>
      <c r="E390" s="724"/>
      <c r="F390" s="724"/>
      <c r="G390" s="724"/>
      <c r="H390" s="725"/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  <c r="U390" s="72"/>
      <c r="V390" s="72"/>
      <c r="W390" s="72"/>
      <c r="X390" s="72"/>
      <c r="Y390" s="72"/>
      <c r="Z390" s="72"/>
      <c r="AA390" s="72"/>
      <c r="AB390" s="72"/>
    </row>
    <row r="391" spans="1:28" ht="15" customHeight="1" x14ac:dyDescent="0.2">
      <c r="A391" s="261"/>
      <c r="B391" s="160" t="str">
        <f>+Presupuesto!A31</f>
        <v>4.4</v>
      </c>
      <c r="C391" s="723" t="str">
        <f>+Presupuesto!B31</f>
        <v>Mamposteria de ladrillo común e=0,15</v>
      </c>
      <c r="D391" s="724"/>
      <c r="E391" s="724"/>
      <c r="F391" s="724"/>
      <c r="G391" s="725"/>
      <c r="H391" s="161" t="str">
        <f>+Presupuesto!C31</f>
        <v>m3</v>
      </c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72"/>
      <c r="Y391" s="72"/>
      <c r="Z391" s="72"/>
      <c r="AA391" s="72"/>
      <c r="AB391" s="72"/>
    </row>
    <row r="392" spans="1:28" ht="15" customHeight="1" x14ac:dyDescent="0.25">
      <c r="A392" s="261"/>
      <c r="B392" s="726" t="s">
        <v>180</v>
      </c>
      <c r="C392" s="727"/>
      <c r="D392" s="220"/>
      <c r="E392" s="729" t="s">
        <v>177</v>
      </c>
      <c r="F392" s="163" t="s">
        <v>181</v>
      </c>
      <c r="G392" s="221" t="s">
        <v>182</v>
      </c>
      <c r="H392" s="222" t="s">
        <v>181</v>
      </c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  <c r="U392" s="72"/>
      <c r="V392" s="72"/>
      <c r="W392" s="72"/>
      <c r="X392" s="72"/>
      <c r="Y392" s="72"/>
      <c r="Z392" s="72"/>
      <c r="AA392" s="72"/>
      <c r="AB392" s="72"/>
    </row>
    <row r="393" spans="1:28" ht="15" customHeight="1" x14ac:dyDescent="0.25">
      <c r="A393" s="261"/>
      <c r="B393" s="728"/>
      <c r="C393" s="681"/>
      <c r="D393" s="223"/>
      <c r="E393" s="730"/>
      <c r="F393" s="167" t="s">
        <v>183</v>
      </c>
      <c r="G393" s="224" t="s">
        <v>184</v>
      </c>
      <c r="H393" s="225" t="s">
        <v>178</v>
      </c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  <c r="AA393" s="72"/>
      <c r="AB393" s="72"/>
    </row>
    <row r="394" spans="1:28" ht="15" customHeight="1" x14ac:dyDescent="0.2">
      <c r="A394" s="261"/>
      <c r="B394" s="170"/>
      <c r="C394" s="89"/>
      <c r="D394" s="89"/>
      <c r="E394" s="171"/>
      <c r="F394" s="172"/>
      <c r="G394" s="89"/>
      <c r="H394" s="226"/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72"/>
      <c r="Y394" s="72"/>
      <c r="Z394" s="72"/>
      <c r="AA394" s="72"/>
      <c r="AB394" s="72"/>
    </row>
    <row r="395" spans="1:28" ht="15" customHeight="1" x14ac:dyDescent="0.25">
      <c r="A395" s="261"/>
      <c r="B395" s="731" t="s">
        <v>185</v>
      </c>
      <c r="C395" s="686"/>
      <c r="D395" s="227"/>
      <c r="E395" s="174"/>
      <c r="F395" s="175"/>
      <c r="G395" s="228"/>
      <c r="H395" s="229">
        <f>SUM(H396:H399)</f>
        <v>186339.60642782028</v>
      </c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  <c r="U395" s="72"/>
      <c r="V395" s="72"/>
      <c r="W395" s="72"/>
      <c r="X395" s="72"/>
      <c r="Y395" s="72"/>
      <c r="Z395" s="72"/>
      <c r="AA395" s="72"/>
      <c r="AB395" s="72"/>
    </row>
    <row r="396" spans="1:28" ht="15" customHeight="1" x14ac:dyDescent="0.2">
      <c r="A396" s="154"/>
      <c r="B396" s="249" t="str">
        <f>+'Lista de Precios'!$B$18</f>
        <v xml:space="preserve">Arena Mediana Lavada </v>
      </c>
      <c r="C396" s="257"/>
      <c r="D396" s="103"/>
      <c r="E396" s="180" t="str">
        <f>+'Lista de Precios'!$C$18</f>
        <v>m3</v>
      </c>
      <c r="F396" s="181">
        <f>+'Lista de Precios'!D18</f>
        <v>25315.658801835016</v>
      </c>
      <c r="G396" s="68">
        <v>0.309</v>
      </c>
      <c r="H396" s="232">
        <f>PRODUCT(F396*G396)</f>
        <v>7822.5385697670199</v>
      </c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  <c r="AB396" s="63"/>
    </row>
    <row r="397" spans="1:28" ht="15" customHeight="1" x14ac:dyDescent="0.25">
      <c r="A397" s="154"/>
      <c r="B397" s="356" t="str">
        <f>+'Lista de Precios'!B14</f>
        <v>Cal hidratada en bolsa</v>
      </c>
      <c r="C397" s="357"/>
      <c r="D397" s="358"/>
      <c r="E397" s="359" t="str">
        <f>+'Lista de Precios'!$C$13</f>
        <v>kg</v>
      </c>
      <c r="F397" s="360">
        <f>+'Lista de Precios'!D14</f>
        <v>331.992214333454</v>
      </c>
      <c r="G397" s="355">
        <v>57.6</v>
      </c>
      <c r="H397" s="361">
        <f>PRODUCT(F397*G397)</f>
        <v>19122.751545606952</v>
      </c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  <c r="AB397" s="63"/>
    </row>
    <row r="398" spans="1:28" ht="15" customHeight="1" x14ac:dyDescent="0.2">
      <c r="A398" s="154"/>
      <c r="B398" s="249" t="str">
        <f>+'Lista de Precios'!$B$12</f>
        <v>Cemento Portland</v>
      </c>
      <c r="C398" s="257"/>
      <c r="D398" s="103"/>
      <c r="E398" s="180" t="str">
        <f>+'Lista de Precios'!$C$12</f>
        <v>kg</v>
      </c>
      <c r="F398" s="181">
        <f>+'Lista de Precios'!D12</f>
        <v>262.18495138894116</v>
      </c>
      <c r="G398" s="68">
        <v>30</v>
      </c>
      <c r="H398" s="232">
        <f>PRODUCT(F398*G398)</f>
        <v>7865.548541668235</v>
      </c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</row>
    <row r="399" spans="1:28" ht="15" customHeight="1" x14ac:dyDescent="0.2">
      <c r="A399" s="154"/>
      <c r="B399" s="270" t="str">
        <f>+'Lista de Precios'!$B$50</f>
        <v>Ladrillo Común</v>
      </c>
      <c r="C399" s="67"/>
      <c r="D399" s="97"/>
      <c r="E399" s="275" t="str">
        <f>+'Lista de Precios'!$C$50</f>
        <v>u</v>
      </c>
      <c r="F399" s="276">
        <f>+'Lista de Precios'!D50</f>
        <v>541.1741706099217</v>
      </c>
      <c r="G399" s="68">
        <v>280</v>
      </c>
      <c r="H399" s="232">
        <f>PRODUCT(F399*G399)</f>
        <v>151528.76777077807</v>
      </c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  <c r="AB399" s="63"/>
    </row>
    <row r="400" spans="1:28" ht="15" customHeight="1" x14ac:dyDescent="0.2">
      <c r="A400" s="154"/>
      <c r="B400" s="177"/>
      <c r="C400" s="230"/>
      <c r="D400" s="233"/>
      <c r="E400" s="180"/>
      <c r="F400" s="181"/>
      <c r="G400" s="68"/>
      <c r="H400" s="232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  <c r="AB400" s="63"/>
    </row>
    <row r="401" spans="1:28" ht="15" customHeight="1" x14ac:dyDescent="0.25">
      <c r="A401" s="154"/>
      <c r="B401" s="732" t="s">
        <v>186</v>
      </c>
      <c r="C401" s="623"/>
      <c r="D401" s="234"/>
      <c r="E401" s="189"/>
      <c r="F401" s="190"/>
      <c r="G401" s="235"/>
      <c r="H401" s="236">
        <f>SUM(H402:H403)</f>
        <v>144310.09970999998</v>
      </c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</row>
    <row r="402" spans="1:28" ht="15" customHeight="1" x14ac:dyDescent="0.2">
      <c r="A402" s="154"/>
      <c r="B402" s="720" t="s">
        <v>187</v>
      </c>
      <c r="C402" s="623"/>
      <c r="D402" s="233"/>
      <c r="E402" s="180" t="s">
        <v>188</v>
      </c>
      <c r="F402" s="181">
        <f>+'Mano de Obra'!$J$8</f>
        <v>10110.714599999999</v>
      </c>
      <c r="G402" s="68">
        <v>7</v>
      </c>
      <c r="H402" s="232">
        <f>PRODUCT(F402*G402)</f>
        <v>70775.002199999988</v>
      </c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  <c r="AB402" s="63"/>
    </row>
    <row r="403" spans="1:28" ht="15" customHeight="1" x14ac:dyDescent="0.2">
      <c r="A403" s="154"/>
      <c r="B403" s="720" t="s">
        <v>191</v>
      </c>
      <c r="C403" s="623"/>
      <c r="D403" s="233"/>
      <c r="E403" s="180" t="s">
        <v>188</v>
      </c>
      <c r="F403" s="181">
        <f>+'Mano de Obra'!$J$10</f>
        <v>8600.5962</v>
      </c>
      <c r="G403" s="68">
        <v>8.5500000000000007</v>
      </c>
      <c r="H403" s="232">
        <f>PRODUCT(F403*G403)</f>
        <v>73535.097510000007</v>
      </c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  <c r="AB403" s="63"/>
    </row>
    <row r="404" spans="1:28" ht="15" customHeight="1" x14ac:dyDescent="0.2">
      <c r="A404" s="261"/>
      <c r="B404" s="721"/>
      <c r="C404" s="722"/>
      <c r="D404" s="252"/>
      <c r="E404" s="196"/>
      <c r="F404" s="253"/>
      <c r="G404" s="238"/>
      <c r="H404" s="254"/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  <c r="U404" s="72"/>
      <c r="V404" s="72"/>
      <c r="W404" s="72"/>
      <c r="X404" s="72"/>
      <c r="Y404" s="72"/>
      <c r="Z404" s="72"/>
      <c r="AA404" s="72"/>
      <c r="AB404" s="72"/>
    </row>
    <row r="405" spans="1:28" ht="15" customHeight="1" x14ac:dyDescent="0.2">
      <c r="A405" s="261"/>
      <c r="B405" s="200"/>
      <c r="C405" s="240"/>
      <c r="D405" s="240"/>
      <c r="E405" s="171"/>
      <c r="F405" s="172"/>
      <c r="G405" s="184"/>
      <c r="H405" s="64"/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72"/>
      <c r="Y405" s="72"/>
      <c r="Z405" s="72"/>
      <c r="AA405" s="72"/>
      <c r="AB405" s="72"/>
    </row>
    <row r="406" spans="1:28" ht="15" customHeight="1" x14ac:dyDescent="0.25">
      <c r="A406" s="261"/>
      <c r="B406" s="203"/>
      <c r="C406" s="63"/>
      <c r="D406" s="63"/>
      <c r="E406" s="171"/>
      <c r="F406" s="172"/>
      <c r="G406" s="241" t="s">
        <v>190</v>
      </c>
      <c r="H406" s="242">
        <f>SUM(H395,H401)</f>
        <v>330649.70613782026</v>
      </c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72"/>
      <c r="Y406" s="72"/>
      <c r="Z406" s="72"/>
      <c r="AA406" s="72"/>
      <c r="AB406" s="72"/>
    </row>
    <row r="407" spans="1:28" ht="15" customHeight="1" x14ac:dyDescent="0.25">
      <c r="A407" s="261"/>
      <c r="B407" s="203"/>
      <c r="C407" s="63"/>
      <c r="D407" s="63"/>
      <c r="E407" s="171"/>
      <c r="F407" s="172"/>
      <c r="G407" s="470"/>
      <c r="H407" s="471"/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  <c r="U407" s="72"/>
      <c r="V407" s="72"/>
      <c r="W407" s="72"/>
      <c r="X407" s="72"/>
      <c r="Y407" s="72"/>
      <c r="Z407" s="72"/>
      <c r="AA407" s="72"/>
      <c r="AB407" s="72"/>
    </row>
    <row r="408" spans="1:28" ht="15" customHeight="1" x14ac:dyDescent="0.2">
      <c r="A408" s="261"/>
      <c r="B408" s="268"/>
      <c r="C408" s="72"/>
      <c r="D408" s="72"/>
      <c r="E408" s="264"/>
      <c r="F408" s="265"/>
      <c r="G408" s="72"/>
      <c r="H408" s="269"/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  <c r="U408" s="72"/>
      <c r="V408" s="72"/>
      <c r="W408" s="72"/>
      <c r="X408" s="72"/>
      <c r="Y408" s="72"/>
      <c r="Z408" s="72"/>
      <c r="AA408" s="72"/>
      <c r="AB408" s="72"/>
    </row>
    <row r="409" spans="1:28" ht="15" customHeight="1" thickBot="1" x14ac:dyDescent="0.25">
      <c r="A409" s="261"/>
      <c r="B409" s="268"/>
      <c r="C409" s="72"/>
      <c r="D409" s="72"/>
      <c r="E409" s="264"/>
      <c r="F409" s="265"/>
      <c r="G409" s="72"/>
      <c r="H409" s="269"/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72"/>
      <c r="Y409" s="72"/>
      <c r="Z409" s="72"/>
      <c r="AA409" s="72"/>
      <c r="AB409" s="72"/>
    </row>
    <row r="410" spans="1:28" ht="15" customHeight="1" thickBot="1" x14ac:dyDescent="0.25">
      <c r="A410" s="261"/>
      <c r="B410" s="272">
        <f>+Presupuesto!$A$27</f>
        <v>4</v>
      </c>
      <c r="C410" s="733" t="str">
        <f>+Presupuesto!$B$27</f>
        <v>MAMPOSTERIAS Y AISLACIONES</v>
      </c>
      <c r="D410" s="724"/>
      <c r="E410" s="724"/>
      <c r="F410" s="724"/>
      <c r="G410" s="724"/>
      <c r="H410" s="725"/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  <c r="U410" s="72"/>
      <c r="V410" s="72"/>
      <c r="W410" s="72"/>
      <c r="X410" s="72"/>
      <c r="Y410" s="72"/>
      <c r="Z410" s="72"/>
      <c r="AA410" s="72"/>
      <c r="AB410" s="72"/>
    </row>
    <row r="411" spans="1:28" ht="15" customHeight="1" thickBot="1" x14ac:dyDescent="0.25">
      <c r="A411" s="261"/>
      <c r="B411" s="374" t="str">
        <f>+Presupuesto!A32</f>
        <v>4.5</v>
      </c>
      <c r="C411" s="792" t="str">
        <f>+Presupuesto!B32</f>
        <v>Mamposteria de ladrillo tipo adobon e=0,20</v>
      </c>
      <c r="D411" s="793"/>
      <c r="E411" s="793"/>
      <c r="F411" s="793"/>
      <c r="G411" s="794"/>
      <c r="H411" s="375" t="str">
        <f>+Presupuesto!C32</f>
        <v>m2</v>
      </c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  <c r="U411" s="72"/>
      <c r="V411" s="72"/>
      <c r="W411" s="72"/>
      <c r="X411" s="72"/>
      <c r="Y411" s="72"/>
      <c r="Z411" s="72"/>
      <c r="AA411" s="72"/>
      <c r="AB411" s="72"/>
    </row>
    <row r="412" spans="1:28" ht="15" customHeight="1" x14ac:dyDescent="0.25">
      <c r="A412" s="261"/>
      <c r="B412" s="795" t="s">
        <v>180</v>
      </c>
      <c r="C412" s="796"/>
      <c r="D412" s="376"/>
      <c r="E412" s="799" t="s">
        <v>177</v>
      </c>
      <c r="F412" s="377" t="s">
        <v>181</v>
      </c>
      <c r="G412" s="378" t="s">
        <v>182</v>
      </c>
      <c r="H412" s="379" t="s">
        <v>181</v>
      </c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  <c r="U412" s="72"/>
      <c r="V412" s="72"/>
      <c r="W412" s="72"/>
      <c r="X412" s="72"/>
      <c r="Y412" s="72"/>
      <c r="Z412" s="72"/>
      <c r="AA412" s="72"/>
      <c r="AB412" s="72"/>
    </row>
    <row r="413" spans="1:28" ht="15" customHeight="1" thickBot="1" x14ac:dyDescent="0.3">
      <c r="A413" s="261"/>
      <c r="B413" s="797"/>
      <c r="C413" s="798"/>
      <c r="D413" s="380"/>
      <c r="E413" s="800"/>
      <c r="F413" s="381" t="s">
        <v>183</v>
      </c>
      <c r="G413" s="382" t="s">
        <v>184</v>
      </c>
      <c r="H413" s="383" t="s">
        <v>178</v>
      </c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  <c r="AA413" s="72"/>
      <c r="AB413" s="72"/>
    </row>
    <row r="414" spans="1:28" ht="15" customHeight="1" thickBot="1" x14ac:dyDescent="0.25">
      <c r="A414" s="261"/>
      <c r="B414" s="384"/>
      <c r="C414" s="385"/>
      <c r="D414" s="385"/>
      <c r="E414" s="386"/>
      <c r="F414" s="387"/>
      <c r="G414" s="385"/>
      <c r="H414" s="388"/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  <c r="U414" s="72"/>
      <c r="V414" s="72"/>
      <c r="W414" s="72"/>
      <c r="X414" s="72"/>
      <c r="Y414" s="72"/>
      <c r="Z414" s="72"/>
      <c r="AA414" s="72"/>
      <c r="AB414" s="72"/>
    </row>
    <row r="415" spans="1:28" ht="15" customHeight="1" x14ac:dyDescent="0.25">
      <c r="A415" s="261"/>
      <c r="B415" s="801" t="s">
        <v>185</v>
      </c>
      <c r="C415" s="802"/>
      <c r="D415" s="389"/>
      <c r="E415" s="390"/>
      <c r="F415" s="391"/>
      <c r="G415" s="392"/>
      <c r="H415" s="393">
        <f>SUM(H416:H419)</f>
        <v>22728.059722124639</v>
      </c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72"/>
      <c r="W415" s="72"/>
      <c r="X415" s="72"/>
      <c r="Y415" s="72"/>
      <c r="Z415" s="72"/>
      <c r="AA415" s="72"/>
      <c r="AB415" s="72"/>
    </row>
    <row r="416" spans="1:28" ht="15" customHeight="1" x14ac:dyDescent="0.2">
      <c r="A416" s="154"/>
      <c r="B416" s="368" t="str">
        <f>+'Lista de Precios'!$B$18</f>
        <v xml:space="preserve">Arena Mediana Lavada </v>
      </c>
      <c r="C416" s="369"/>
      <c r="D416" s="370"/>
      <c r="E416" s="359" t="str">
        <f>+'Lista de Precios'!$C$18</f>
        <v>m3</v>
      </c>
      <c r="F416" s="360">
        <f>+'Lista de Precios'!D18</f>
        <v>25315.658801835016</v>
      </c>
      <c r="G416" s="355">
        <v>0.06</v>
      </c>
      <c r="H416" s="361">
        <f>PRODUCT(F416*G416)</f>
        <v>1518.9395281101008</v>
      </c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</row>
    <row r="417" spans="1:28" ht="15" customHeight="1" x14ac:dyDescent="0.25">
      <c r="A417" s="154"/>
      <c r="B417" s="356" t="str">
        <f>+'Lista de Precios'!B14</f>
        <v>Cal hidratada en bolsa</v>
      </c>
      <c r="C417" s="357"/>
      <c r="D417" s="358"/>
      <c r="E417" s="359" t="str">
        <f>+'Lista de Precios'!$C$13</f>
        <v>kg</v>
      </c>
      <c r="F417" s="360">
        <f>+'Lista de Precios'!D14</f>
        <v>331.992214333454</v>
      </c>
      <c r="G417" s="355">
        <v>8.6999999999999993</v>
      </c>
      <c r="H417" s="361">
        <f>PRODUCT(F417*G417)</f>
        <v>2888.3322647010496</v>
      </c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  <c r="AA417" s="63"/>
      <c r="AB417" s="63"/>
    </row>
    <row r="418" spans="1:28" ht="15" customHeight="1" x14ac:dyDescent="0.2">
      <c r="A418" s="154"/>
      <c r="B418" s="368" t="str">
        <f>+'Lista de Precios'!$B$12</f>
        <v>Cemento Portland</v>
      </c>
      <c r="C418" s="369"/>
      <c r="D418" s="370"/>
      <c r="E418" s="359" t="str">
        <f>+'Lista de Precios'!$C$12</f>
        <v>kg</v>
      </c>
      <c r="F418" s="360">
        <f>+'Lista de Precios'!D12</f>
        <v>262.18495138894116</v>
      </c>
      <c r="G418" s="355">
        <v>5.16</v>
      </c>
      <c r="H418" s="361">
        <f>PRODUCT(F418*G418)</f>
        <v>1352.8743491669363</v>
      </c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  <c r="AB418" s="63"/>
    </row>
    <row r="419" spans="1:28" ht="15" customHeight="1" x14ac:dyDescent="0.2">
      <c r="A419" s="154"/>
      <c r="B419" s="356" t="str">
        <f>+'Lista de Precios'!B51</f>
        <v>Ladrillo tipo adobon</v>
      </c>
      <c r="C419" s="357"/>
      <c r="D419" s="371"/>
      <c r="E419" s="372" t="str">
        <f>+'Lista de Precios'!$C$50</f>
        <v>u</v>
      </c>
      <c r="F419" s="373">
        <f>+'Lista de Precios'!D51</f>
        <v>628.44124370913164</v>
      </c>
      <c r="G419" s="355">
        <v>27</v>
      </c>
      <c r="H419" s="361">
        <f>PRODUCT(F419*G419)</f>
        <v>16967.913580146553</v>
      </c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  <c r="AB419" s="63"/>
    </row>
    <row r="420" spans="1:28" ht="15" customHeight="1" x14ac:dyDescent="0.2">
      <c r="A420" s="154"/>
      <c r="B420" s="394"/>
      <c r="C420" s="395"/>
      <c r="D420" s="396"/>
      <c r="E420" s="359"/>
      <c r="F420" s="360"/>
      <c r="G420" s="355"/>
      <c r="H420" s="361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  <c r="AA420" s="63"/>
      <c r="AB420" s="63"/>
    </row>
    <row r="421" spans="1:28" ht="15" customHeight="1" x14ac:dyDescent="0.25">
      <c r="A421" s="154"/>
      <c r="B421" s="803" t="s">
        <v>186</v>
      </c>
      <c r="C421" s="789"/>
      <c r="D421" s="397"/>
      <c r="E421" s="398"/>
      <c r="F421" s="399"/>
      <c r="G421" s="400"/>
      <c r="H421" s="401">
        <f>SUM(H422:H423)</f>
        <v>15930.215405999999</v>
      </c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  <c r="AA421" s="63"/>
      <c r="AB421" s="63"/>
    </row>
    <row r="422" spans="1:28" ht="15" customHeight="1" x14ac:dyDescent="0.2">
      <c r="A422" s="154"/>
      <c r="B422" s="788" t="s">
        <v>187</v>
      </c>
      <c r="C422" s="789"/>
      <c r="D422" s="396"/>
      <c r="E422" s="359" t="s">
        <v>188</v>
      </c>
      <c r="F422" s="360">
        <f>+'Mano de Obra'!$J$8</f>
        <v>10110.714599999999</v>
      </c>
      <c r="G422" s="355">
        <v>0.81</v>
      </c>
      <c r="H422" s="361">
        <f>PRODUCT(F422*G422)</f>
        <v>8189.6788260000003</v>
      </c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  <c r="AA422" s="63"/>
      <c r="AB422" s="63"/>
    </row>
    <row r="423" spans="1:28" ht="15" customHeight="1" x14ac:dyDescent="0.2">
      <c r="A423" s="154"/>
      <c r="B423" s="788" t="s">
        <v>191</v>
      </c>
      <c r="C423" s="789"/>
      <c r="D423" s="396"/>
      <c r="E423" s="359" t="s">
        <v>188</v>
      </c>
      <c r="F423" s="360">
        <f>+'Mano de Obra'!$J$10</f>
        <v>8600.5962</v>
      </c>
      <c r="G423" s="355">
        <v>0.9</v>
      </c>
      <c r="H423" s="361">
        <f>PRODUCT(F423*G423)</f>
        <v>7740.53658</v>
      </c>
      <c r="I423" s="63"/>
      <c r="J423" s="184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  <c r="AA423" s="63"/>
      <c r="AB423" s="63"/>
    </row>
    <row r="424" spans="1:28" ht="15" customHeight="1" thickBot="1" x14ac:dyDescent="0.25">
      <c r="A424" s="261"/>
      <c r="B424" s="790"/>
      <c r="C424" s="791"/>
      <c r="D424" s="402"/>
      <c r="E424" s="403"/>
      <c r="F424" s="404"/>
      <c r="G424" s="405"/>
      <c r="H424" s="406"/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  <c r="U424" s="72"/>
      <c r="V424" s="72"/>
      <c r="W424" s="72"/>
      <c r="X424" s="72"/>
      <c r="Y424" s="72"/>
      <c r="Z424" s="72"/>
      <c r="AA424" s="72"/>
      <c r="AB424" s="72"/>
    </row>
    <row r="425" spans="1:28" ht="15" customHeight="1" thickBot="1" x14ac:dyDescent="0.25">
      <c r="A425" s="261"/>
      <c r="B425" s="200"/>
      <c r="C425" s="240"/>
      <c r="D425" s="240"/>
      <c r="E425" s="171"/>
      <c r="F425" s="172"/>
      <c r="G425" s="184"/>
      <c r="H425" s="64"/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  <c r="U425" s="72"/>
      <c r="V425" s="72"/>
      <c r="W425" s="72"/>
      <c r="X425" s="72"/>
      <c r="Y425" s="72"/>
      <c r="Z425" s="72"/>
      <c r="AA425" s="72"/>
      <c r="AB425" s="72"/>
    </row>
    <row r="426" spans="1:28" ht="15" customHeight="1" thickBot="1" x14ac:dyDescent="0.3">
      <c r="A426" s="261"/>
      <c r="B426" s="203"/>
      <c r="C426" s="63"/>
      <c r="D426" s="63"/>
      <c r="E426" s="171"/>
      <c r="F426" s="172"/>
      <c r="G426" s="241" t="s">
        <v>190</v>
      </c>
      <c r="H426" s="242">
        <f>SUM(H415,H421)</f>
        <v>38658.275128124638</v>
      </c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72"/>
      <c r="Y426" s="72"/>
      <c r="Z426" s="72"/>
      <c r="AA426" s="72"/>
      <c r="AB426" s="72"/>
    </row>
    <row r="427" spans="1:28" ht="15" customHeight="1" x14ac:dyDescent="0.25">
      <c r="A427" s="261"/>
      <c r="B427" s="203"/>
      <c r="C427" s="63"/>
      <c r="D427" s="63"/>
      <c r="E427" s="171"/>
      <c r="F427" s="172"/>
      <c r="G427" s="470"/>
      <c r="H427" s="471"/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  <c r="U427" s="72"/>
      <c r="V427" s="72"/>
      <c r="W427" s="72"/>
      <c r="X427" s="72"/>
      <c r="Y427" s="72"/>
      <c r="Z427" s="72"/>
      <c r="AA427" s="72"/>
      <c r="AB427" s="72"/>
    </row>
    <row r="428" spans="1:28" ht="15" customHeight="1" x14ac:dyDescent="0.2">
      <c r="A428" s="261"/>
      <c r="B428" s="268"/>
      <c r="C428" s="72"/>
      <c r="D428" s="72"/>
      <c r="E428" s="264"/>
      <c r="F428" s="265"/>
      <c r="G428" s="72"/>
      <c r="H428" s="269"/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  <c r="U428" s="72"/>
      <c r="V428" s="72"/>
      <c r="W428" s="72"/>
      <c r="X428" s="72"/>
      <c r="Y428" s="72"/>
      <c r="Z428" s="72"/>
      <c r="AA428" s="72"/>
      <c r="AB428" s="72"/>
    </row>
    <row r="429" spans="1:28" ht="15" customHeight="1" thickBot="1" x14ac:dyDescent="0.25">
      <c r="A429" s="261"/>
      <c r="B429" s="268"/>
      <c r="C429" s="72"/>
      <c r="D429" s="72"/>
      <c r="E429" s="264"/>
      <c r="F429" s="265"/>
      <c r="G429" s="72"/>
      <c r="H429" s="269"/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  <c r="U429" s="72"/>
      <c r="V429" s="72"/>
      <c r="W429" s="72"/>
      <c r="X429" s="72"/>
      <c r="Y429" s="72"/>
      <c r="Z429" s="72"/>
      <c r="AA429" s="72"/>
      <c r="AB429" s="72"/>
    </row>
    <row r="430" spans="1:28" ht="15" customHeight="1" thickBot="1" x14ac:dyDescent="0.25">
      <c r="A430" s="261"/>
      <c r="B430" s="272">
        <f>+Presupuesto!$A$27</f>
        <v>4</v>
      </c>
      <c r="C430" s="733" t="str">
        <f>+Presupuesto!$B$27</f>
        <v>MAMPOSTERIAS Y AISLACIONES</v>
      </c>
      <c r="D430" s="724"/>
      <c r="E430" s="724"/>
      <c r="F430" s="724"/>
      <c r="G430" s="724"/>
      <c r="H430" s="725"/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72"/>
      <c r="Y430" s="72"/>
      <c r="Z430" s="72"/>
      <c r="AA430" s="72"/>
      <c r="AB430" s="72"/>
    </row>
    <row r="431" spans="1:28" ht="15" customHeight="1" x14ac:dyDescent="0.2">
      <c r="A431" s="261"/>
      <c r="B431" s="160" t="str">
        <f>+Presupuesto!A33</f>
        <v>4.6</v>
      </c>
      <c r="C431" s="723" t="str">
        <f>+Presupuesto!B33</f>
        <v>Capa aisladora horizontal (film de polietileno 200 mic. bajo contrapiso)</v>
      </c>
      <c r="D431" s="724"/>
      <c r="E431" s="724"/>
      <c r="F431" s="724"/>
      <c r="G431" s="725"/>
      <c r="H431" s="161" t="str">
        <f>+Presupuesto!C33</f>
        <v>m2</v>
      </c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  <c r="AA431" s="72"/>
      <c r="AB431" s="72"/>
    </row>
    <row r="432" spans="1:28" ht="15" customHeight="1" x14ac:dyDescent="0.25">
      <c r="A432" s="261"/>
      <c r="B432" s="726" t="s">
        <v>180</v>
      </c>
      <c r="C432" s="727"/>
      <c r="D432" s="220"/>
      <c r="E432" s="729" t="s">
        <v>177</v>
      </c>
      <c r="F432" s="163" t="s">
        <v>181</v>
      </c>
      <c r="G432" s="221" t="s">
        <v>182</v>
      </c>
      <c r="H432" s="222" t="s">
        <v>181</v>
      </c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  <c r="U432" s="72"/>
      <c r="V432" s="72"/>
      <c r="W432" s="72"/>
      <c r="X432" s="72"/>
      <c r="Y432" s="72"/>
      <c r="Z432" s="72"/>
      <c r="AA432" s="72"/>
      <c r="AB432" s="72"/>
    </row>
    <row r="433" spans="1:28" ht="15" customHeight="1" x14ac:dyDescent="0.25">
      <c r="A433" s="261"/>
      <c r="B433" s="728"/>
      <c r="C433" s="681"/>
      <c r="D433" s="223"/>
      <c r="E433" s="730"/>
      <c r="F433" s="167" t="s">
        <v>183</v>
      </c>
      <c r="G433" s="224" t="s">
        <v>184</v>
      </c>
      <c r="H433" s="225" t="s">
        <v>178</v>
      </c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  <c r="AA433" s="72"/>
      <c r="AB433" s="72"/>
    </row>
    <row r="434" spans="1:28" ht="15" customHeight="1" x14ac:dyDescent="0.2">
      <c r="A434" s="261"/>
      <c r="B434" s="170"/>
      <c r="C434" s="89"/>
      <c r="D434" s="89"/>
      <c r="E434" s="171"/>
      <c r="F434" s="172"/>
      <c r="G434" s="89"/>
      <c r="H434" s="226"/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72"/>
      <c r="Y434" s="72"/>
      <c r="Z434" s="72"/>
      <c r="AA434" s="72"/>
      <c r="AB434" s="72"/>
    </row>
    <row r="435" spans="1:28" ht="15" customHeight="1" x14ac:dyDescent="0.25">
      <c r="A435" s="261"/>
      <c r="B435" s="731" t="s">
        <v>185</v>
      </c>
      <c r="C435" s="686"/>
      <c r="D435" s="227"/>
      <c r="E435" s="174"/>
      <c r="F435" s="175"/>
      <c r="G435" s="228"/>
      <c r="H435" s="229">
        <f>SUM(H436)</f>
        <v>580.3947881094382</v>
      </c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  <c r="U435" s="72"/>
      <c r="V435" s="72"/>
      <c r="W435" s="72"/>
      <c r="X435" s="72"/>
      <c r="Y435" s="72"/>
      <c r="Z435" s="72"/>
      <c r="AA435" s="72"/>
      <c r="AB435" s="72"/>
    </row>
    <row r="436" spans="1:28" ht="15" customHeight="1" x14ac:dyDescent="0.25">
      <c r="A436" s="154"/>
      <c r="B436" s="270" t="str">
        <f>+'Lista de Precios'!$B$53</f>
        <v>Plástico 200 micrones</v>
      </c>
      <c r="C436" s="67"/>
      <c r="D436" s="251"/>
      <c r="E436" s="180" t="str">
        <f>+'Lista de Precios'!$C$53</f>
        <v>m2</v>
      </c>
      <c r="F436" s="181">
        <f>+'Lista de Precios'!$D$53</f>
        <v>527.63162555403471</v>
      </c>
      <c r="G436" s="68">
        <v>1.1000000000000001</v>
      </c>
      <c r="H436" s="232">
        <f>PRODUCT(F436*G436)</f>
        <v>580.3947881094382</v>
      </c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  <c r="AA436" s="63"/>
      <c r="AB436" s="63"/>
    </row>
    <row r="437" spans="1:28" ht="15" customHeight="1" x14ac:dyDescent="0.2">
      <c r="A437" s="261"/>
      <c r="B437" s="177"/>
      <c r="C437" s="230"/>
      <c r="D437" s="103"/>
      <c r="E437" s="180"/>
      <c r="F437" s="258"/>
      <c r="G437" s="71"/>
      <c r="H437" s="232"/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  <c r="U437" s="72"/>
      <c r="V437" s="72"/>
      <c r="W437" s="72"/>
      <c r="X437" s="72"/>
      <c r="Y437" s="72"/>
      <c r="Z437" s="72"/>
      <c r="AA437" s="72"/>
      <c r="AB437" s="72"/>
    </row>
    <row r="438" spans="1:28" ht="15" customHeight="1" x14ac:dyDescent="0.25">
      <c r="A438" s="261"/>
      <c r="B438" s="732" t="s">
        <v>186</v>
      </c>
      <c r="C438" s="623"/>
      <c r="D438" s="234"/>
      <c r="E438" s="189"/>
      <c r="F438" s="259"/>
      <c r="G438" s="260"/>
      <c r="H438" s="236">
        <f>SUM(H439:H440)</f>
        <v>1219.1846520000001</v>
      </c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  <c r="U438" s="72"/>
      <c r="V438" s="72"/>
      <c r="W438" s="72"/>
      <c r="X438" s="72"/>
      <c r="Y438" s="72"/>
      <c r="Z438" s="72"/>
      <c r="AA438" s="72"/>
      <c r="AB438" s="72"/>
    </row>
    <row r="439" spans="1:28" ht="15" customHeight="1" x14ac:dyDescent="0.2">
      <c r="A439" s="261"/>
      <c r="B439" s="720" t="s">
        <v>187</v>
      </c>
      <c r="C439" s="623"/>
      <c r="D439" s="233"/>
      <c r="E439" s="180" t="s">
        <v>188</v>
      </c>
      <c r="F439" s="181">
        <f>+'Mano de Obra'!$J$8</f>
        <v>10110.714599999999</v>
      </c>
      <c r="G439" s="68">
        <v>0.01</v>
      </c>
      <c r="H439" s="232">
        <f>PRODUCT(F439*G439)</f>
        <v>101.107146</v>
      </c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72"/>
      <c r="Y439" s="72"/>
      <c r="Z439" s="72"/>
      <c r="AA439" s="72"/>
      <c r="AB439" s="72"/>
    </row>
    <row r="440" spans="1:28" ht="15" customHeight="1" x14ac:dyDescent="0.2">
      <c r="A440" s="261"/>
      <c r="B440" s="720" t="s">
        <v>191</v>
      </c>
      <c r="C440" s="623"/>
      <c r="D440" s="233"/>
      <c r="E440" s="180" t="s">
        <v>188</v>
      </c>
      <c r="F440" s="181">
        <f>+'Mano de Obra'!$J$10</f>
        <v>8600.5962</v>
      </c>
      <c r="G440" s="68">
        <v>0.13</v>
      </c>
      <c r="H440" s="232">
        <f>PRODUCT(F440*G440)</f>
        <v>1118.0775060000001</v>
      </c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  <c r="U440" s="72"/>
      <c r="V440" s="72"/>
      <c r="W440" s="72"/>
      <c r="X440" s="72"/>
      <c r="Y440" s="72"/>
      <c r="Z440" s="72"/>
      <c r="AA440" s="72"/>
      <c r="AB440" s="72"/>
    </row>
    <row r="441" spans="1:28" ht="15" customHeight="1" x14ac:dyDescent="0.2">
      <c r="A441" s="261"/>
      <c r="B441" s="721"/>
      <c r="C441" s="722"/>
      <c r="D441" s="252"/>
      <c r="E441" s="196"/>
      <c r="F441" s="253"/>
      <c r="G441" s="238"/>
      <c r="H441" s="254"/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  <c r="U441" s="72"/>
      <c r="V441" s="72"/>
      <c r="W441" s="72"/>
      <c r="X441" s="72"/>
      <c r="Y441" s="72"/>
      <c r="Z441" s="72"/>
      <c r="AA441" s="72"/>
      <c r="AB441" s="72"/>
    </row>
    <row r="442" spans="1:28" ht="15" customHeight="1" x14ac:dyDescent="0.2">
      <c r="A442" s="261"/>
      <c r="B442" s="200"/>
      <c r="C442" s="240"/>
      <c r="D442" s="240"/>
      <c r="E442" s="171"/>
      <c r="F442" s="172"/>
      <c r="G442" s="184"/>
      <c r="H442" s="64"/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  <c r="U442" s="72"/>
      <c r="V442" s="72"/>
      <c r="W442" s="72"/>
      <c r="X442" s="72"/>
      <c r="Y442" s="72"/>
      <c r="Z442" s="72"/>
      <c r="AA442" s="72"/>
      <c r="AB442" s="72"/>
    </row>
    <row r="443" spans="1:28" ht="15" customHeight="1" x14ac:dyDescent="0.25">
      <c r="A443" s="261"/>
      <c r="B443" s="203"/>
      <c r="C443" s="63"/>
      <c r="D443" s="63"/>
      <c r="E443" s="171"/>
      <c r="F443" s="172"/>
      <c r="G443" s="241" t="s">
        <v>190</v>
      </c>
      <c r="H443" s="242">
        <f>SUM(H435,H438)</f>
        <v>1799.5794401094383</v>
      </c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  <c r="AA443" s="72"/>
      <c r="AB443" s="72"/>
    </row>
    <row r="444" spans="1:28" ht="15" customHeight="1" x14ac:dyDescent="0.25">
      <c r="A444" s="261"/>
      <c r="B444" s="206"/>
      <c r="C444" s="87"/>
      <c r="D444" s="87"/>
      <c r="E444" s="171"/>
      <c r="F444" s="172"/>
      <c r="G444" s="184"/>
      <c r="H444" s="207"/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  <c r="U444" s="72"/>
      <c r="V444" s="72"/>
      <c r="W444" s="72"/>
      <c r="X444" s="72"/>
      <c r="Y444" s="72"/>
      <c r="Z444" s="72"/>
      <c r="AA444" s="72"/>
      <c r="AB444" s="72"/>
    </row>
    <row r="445" spans="1:28" ht="15" customHeight="1" x14ac:dyDescent="0.25">
      <c r="A445" s="261"/>
      <c r="B445" s="262"/>
      <c r="C445" s="263"/>
      <c r="D445" s="263"/>
      <c r="E445" s="264"/>
      <c r="F445" s="265"/>
      <c r="G445" s="266"/>
      <c r="H445" s="267"/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/>
      <c r="V445" s="72"/>
      <c r="W445" s="72"/>
      <c r="X445" s="72"/>
      <c r="Y445" s="72"/>
      <c r="Z445" s="72"/>
      <c r="AA445" s="72"/>
      <c r="AB445" s="72"/>
    </row>
    <row r="446" spans="1:28" ht="15" customHeight="1" x14ac:dyDescent="0.2">
      <c r="A446" s="261"/>
      <c r="B446" s="268"/>
      <c r="C446" s="72"/>
      <c r="D446" s="72"/>
      <c r="E446" s="264"/>
      <c r="F446" s="265"/>
      <c r="G446" s="72"/>
      <c r="H446" s="269"/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  <c r="U446" s="72"/>
      <c r="V446" s="72"/>
      <c r="W446" s="72"/>
      <c r="X446" s="72"/>
      <c r="Y446" s="72"/>
      <c r="Z446" s="72"/>
      <c r="AA446" s="72"/>
      <c r="AB446" s="72"/>
    </row>
    <row r="447" spans="1:28" ht="15" customHeight="1" x14ac:dyDescent="0.2">
      <c r="A447" s="261"/>
      <c r="B447" s="272">
        <f>+Presupuesto!$A$27</f>
        <v>4</v>
      </c>
      <c r="C447" s="733" t="str">
        <f>+Presupuesto!$B$27</f>
        <v>MAMPOSTERIAS Y AISLACIONES</v>
      </c>
      <c r="D447" s="724"/>
      <c r="E447" s="724"/>
      <c r="F447" s="724"/>
      <c r="G447" s="724"/>
      <c r="H447" s="725"/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72"/>
      <c r="Y447" s="72"/>
      <c r="Z447" s="72"/>
      <c r="AA447" s="72"/>
      <c r="AB447" s="72"/>
    </row>
    <row r="448" spans="1:28" ht="15" customHeight="1" x14ac:dyDescent="0.2">
      <c r="A448" s="261"/>
      <c r="B448" s="160" t="str">
        <f>+Presupuesto!A34</f>
        <v>4.7</v>
      </c>
      <c r="C448" s="723" t="str">
        <f>+Presupuesto!B34</f>
        <v>Capa aisladora horizontal y vertical tipo cajon</v>
      </c>
      <c r="D448" s="724"/>
      <c r="E448" s="724"/>
      <c r="F448" s="724"/>
      <c r="G448" s="725"/>
      <c r="H448" s="161" t="str">
        <f>+Presupuesto!C34</f>
        <v>m2</v>
      </c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  <c r="AA448" s="72"/>
      <c r="AB448" s="72"/>
    </row>
    <row r="449" spans="1:28" ht="15" customHeight="1" x14ac:dyDescent="0.25">
      <c r="A449" s="261"/>
      <c r="B449" s="726" t="s">
        <v>180</v>
      </c>
      <c r="C449" s="727"/>
      <c r="D449" s="220"/>
      <c r="E449" s="729" t="s">
        <v>177</v>
      </c>
      <c r="F449" s="163" t="s">
        <v>181</v>
      </c>
      <c r="G449" s="221" t="s">
        <v>182</v>
      </c>
      <c r="H449" s="222" t="s">
        <v>181</v>
      </c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  <c r="U449" s="72"/>
      <c r="V449" s="72"/>
      <c r="W449" s="72"/>
      <c r="X449" s="72"/>
      <c r="Y449" s="72"/>
      <c r="Z449" s="72"/>
      <c r="AA449" s="72"/>
      <c r="AB449" s="72"/>
    </row>
    <row r="450" spans="1:28" ht="15" customHeight="1" x14ac:dyDescent="0.25">
      <c r="A450" s="261"/>
      <c r="B450" s="728"/>
      <c r="C450" s="681"/>
      <c r="D450" s="223"/>
      <c r="E450" s="730"/>
      <c r="F450" s="167" t="s">
        <v>183</v>
      </c>
      <c r="G450" s="224" t="s">
        <v>184</v>
      </c>
      <c r="H450" s="225" t="s">
        <v>178</v>
      </c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  <c r="U450" s="72"/>
      <c r="V450" s="72"/>
      <c r="W450" s="72"/>
      <c r="X450" s="72"/>
      <c r="Y450" s="72"/>
      <c r="Z450" s="72"/>
      <c r="AA450" s="72"/>
      <c r="AB450" s="72"/>
    </row>
    <row r="451" spans="1:28" ht="15" customHeight="1" x14ac:dyDescent="0.2">
      <c r="A451" s="261"/>
      <c r="B451" s="170"/>
      <c r="C451" s="89"/>
      <c r="D451" s="89"/>
      <c r="E451" s="171"/>
      <c r="F451" s="172"/>
      <c r="G451" s="89"/>
      <c r="H451" s="226"/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  <c r="U451" s="72"/>
      <c r="V451" s="72"/>
      <c r="W451" s="72"/>
      <c r="X451" s="72"/>
      <c r="Y451" s="72"/>
      <c r="Z451" s="72"/>
      <c r="AA451" s="72"/>
      <c r="AB451" s="72"/>
    </row>
    <row r="452" spans="1:28" ht="15" customHeight="1" x14ac:dyDescent="0.25">
      <c r="A452" s="261"/>
      <c r="B452" s="731" t="s">
        <v>185</v>
      </c>
      <c r="C452" s="686"/>
      <c r="D452" s="227"/>
      <c r="E452" s="174"/>
      <c r="F452" s="175"/>
      <c r="G452" s="228"/>
      <c r="H452" s="229">
        <f>SUM(H453:H457)</f>
        <v>9092.1931401515758</v>
      </c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  <c r="U452" s="72"/>
      <c r="V452" s="72"/>
      <c r="W452" s="72"/>
      <c r="X452" s="72"/>
      <c r="Y452" s="72"/>
      <c r="Z452" s="72"/>
      <c r="AA452" s="72"/>
      <c r="AB452" s="72"/>
    </row>
    <row r="453" spans="1:28" ht="15" customHeight="1" x14ac:dyDescent="0.2">
      <c r="A453" s="261"/>
      <c r="B453" s="249" t="str">
        <f>+'Lista de Precios'!$B$18</f>
        <v xml:space="preserve">Arena Mediana Lavada </v>
      </c>
      <c r="C453" s="257"/>
      <c r="D453" s="103"/>
      <c r="E453" s="180" t="str">
        <f>+'Lista de Precios'!$C$18</f>
        <v>m3</v>
      </c>
      <c r="F453" s="181">
        <f>+'Lista de Precios'!$D$18</f>
        <v>25315.658801835016</v>
      </c>
      <c r="G453" s="68">
        <v>0.03</v>
      </c>
      <c r="H453" s="232">
        <f>PRODUCT(F453*G453)</f>
        <v>759.4697640550504</v>
      </c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72"/>
      <c r="Y453" s="72"/>
      <c r="Z453" s="72"/>
      <c r="AA453" s="72"/>
      <c r="AB453" s="72"/>
    </row>
    <row r="454" spans="1:28" ht="15" customHeight="1" x14ac:dyDescent="0.2">
      <c r="A454" s="261"/>
      <c r="B454" s="249" t="str">
        <f>+'Lista de Precios'!$B$12</f>
        <v>Cemento Portland</v>
      </c>
      <c r="C454" s="257"/>
      <c r="D454" s="103"/>
      <c r="E454" s="180" t="str">
        <f>+'Lista de Precios'!$C$12</f>
        <v>kg</v>
      </c>
      <c r="F454" s="181">
        <f>+'Lista de Precios'!$D$12</f>
        <v>262.18495138894116</v>
      </c>
      <c r="G454" s="68">
        <v>11</v>
      </c>
      <c r="H454" s="232">
        <f>PRODUCT(F454*G454)</f>
        <v>2884.0344652783529</v>
      </c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72"/>
      <c r="Y454" s="72"/>
      <c r="Z454" s="72"/>
      <c r="AA454" s="72"/>
      <c r="AB454" s="72"/>
    </row>
    <row r="455" spans="1:28" ht="15.75" customHeight="1" x14ac:dyDescent="0.25">
      <c r="A455" s="154"/>
      <c r="B455" s="270" t="str">
        <f>+'Lista de Precios'!$B$53</f>
        <v>Plástico 200 micrones</v>
      </c>
      <c r="C455" s="67"/>
      <c r="D455" s="251"/>
      <c r="E455" s="180" t="str">
        <f>+'Lista de Precios'!$C$53</f>
        <v>m2</v>
      </c>
      <c r="F455" s="181">
        <f>+'Lista de Precios'!$D$53</f>
        <v>527.63162555403471</v>
      </c>
      <c r="G455" s="63">
        <v>1.05</v>
      </c>
      <c r="H455" s="232">
        <f>PRODUCT(F455*G455)</f>
        <v>554.01320683173651</v>
      </c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  <c r="AA455" s="63"/>
      <c r="AB455" s="63"/>
    </row>
    <row r="456" spans="1:28" ht="15" customHeight="1" x14ac:dyDescent="0.2">
      <c r="A456" s="261"/>
      <c r="B456" s="270" t="str">
        <f>+'Lista de Precios'!$B$314</f>
        <v>Pintura asfaltica secado rapido</v>
      </c>
      <c r="C456" s="67"/>
      <c r="D456" s="95"/>
      <c r="E456" s="180" t="str">
        <f>+'Lista de Precios'!$C$314</f>
        <v>l</v>
      </c>
      <c r="F456" s="181">
        <f>+'Lista de Precios'!$D$314</f>
        <v>8674.2159575969163</v>
      </c>
      <c r="G456" s="68">
        <v>0.5</v>
      </c>
      <c r="H456" s="232">
        <f>PRODUCT(F456*G456)</f>
        <v>4337.1079787984581</v>
      </c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  <c r="U456" s="72"/>
      <c r="V456" s="72"/>
      <c r="W456" s="72"/>
      <c r="X456" s="72"/>
      <c r="Y456" s="72"/>
      <c r="Z456" s="72"/>
      <c r="AA456" s="72"/>
      <c r="AB456" s="72"/>
    </row>
    <row r="457" spans="1:28" ht="15" customHeight="1" x14ac:dyDescent="0.2">
      <c r="A457" s="261"/>
      <c r="B457" s="734" t="str">
        <f>+'Lista de Precios'!$B$16</f>
        <v xml:space="preserve">Hidrófugo </v>
      </c>
      <c r="C457" s="623"/>
      <c r="D457" s="103"/>
      <c r="E457" s="180" t="str">
        <f>+'Lista de Precios'!$C$16</f>
        <v>l</v>
      </c>
      <c r="F457" s="181">
        <f>+'Lista de Precios'!$D$16</f>
        <v>2230.2709007519129</v>
      </c>
      <c r="G457" s="68">
        <v>0.25</v>
      </c>
      <c r="H457" s="232">
        <f>PRODUCT(F457*G457)</f>
        <v>557.56772518797823</v>
      </c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  <c r="U457" s="72"/>
      <c r="V457" s="72"/>
      <c r="W457" s="72"/>
      <c r="X457" s="72"/>
      <c r="Y457" s="72"/>
      <c r="Z457" s="72"/>
      <c r="AA457" s="72"/>
      <c r="AB457" s="72"/>
    </row>
    <row r="458" spans="1:28" ht="15" customHeight="1" x14ac:dyDescent="0.2">
      <c r="A458" s="261"/>
      <c r="B458" s="720"/>
      <c r="C458" s="623"/>
      <c r="D458" s="233"/>
      <c r="E458" s="180"/>
      <c r="F458" s="181"/>
      <c r="G458" s="71"/>
      <c r="H458" s="232"/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  <c r="U458" s="72"/>
      <c r="V458" s="72"/>
      <c r="W458" s="72"/>
      <c r="X458" s="72"/>
      <c r="Y458" s="72"/>
      <c r="Z458" s="72"/>
      <c r="AA458" s="72"/>
      <c r="AB458" s="72"/>
    </row>
    <row r="459" spans="1:28" ht="15" customHeight="1" x14ac:dyDescent="0.25">
      <c r="A459" s="261"/>
      <c r="B459" s="732" t="s">
        <v>186</v>
      </c>
      <c r="C459" s="623"/>
      <c r="D459" s="234"/>
      <c r="E459" s="189"/>
      <c r="F459" s="190"/>
      <c r="G459" s="260"/>
      <c r="H459" s="236">
        <f>SUM(H460:H461)</f>
        <v>8420.08986</v>
      </c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  <c r="U459" s="72"/>
      <c r="V459" s="72"/>
      <c r="W459" s="72"/>
      <c r="X459" s="72"/>
      <c r="Y459" s="72"/>
      <c r="Z459" s="72"/>
      <c r="AA459" s="72"/>
      <c r="AB459" s="72"/>
    </row>
    <row r="460" spans="1:28" ht="15" customHeight="1" x14ac:dyDescent="0.2">
      <c r="A460" s="261"/>
      <c r="B460" s="720" t="s">
        <v>187</v>
      </c>
      <c r="C460" s="623"/>
      <c r="D460" s="233"/>
      <c r="E460" s="180" t="s">
        <v>188</v>
      </c>
      <c r="F460" s="181">
        <f>+'Mano de Obra'!$J$8</f>
        <v>10110.714599999999</v>
      </c>
      <c r="G460" s="68">
        <v>0.45</v>
      </c>
      <c r="H460" s="232">
        <f>PRODUCT(F460*G460)</f>
        <v>4549.8215700000001</v>
      </c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  <c r="AA460" s="72"/>
      <c r="AB460" s="72"/>
    </row>
    <row r="461" spans="1:28" ht="15" customHeight="1" x14ac:dyDescent="0.2">
      <c r="A461" s="261"/>
      <c r="B461" s="720" t="s">
        <v>191</v>
      </c>
      <c r="C461" s="623"/>
      <c r="D461" s="233"/>
      <c r="E461" s="180" t="s">
        <v>188</v>
      </c>
      <c r="F461" s="181">
        <f>+'Mano de Obra'!$J$10</f>
        <v>8600.5962</v>
      </c>
      <c r="G461" s="68">
        <v>0.45</v>
      </c>
      <c r="H461" s="232">
        <f>PRODUCT(F461*G461)</f>
        <v>3870.26829</v>
      </c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  <c r="U461" s="72"/>
      <c r="V461" s="72"/>
      <c r="W461" s="72"/>
      <c r="X461" s="72"/>
      <c r="Y461" s="72"/>
      <c r="Z461" s="72"/>
      <c r="AA461" s="72"/>
      <c r="AB461" s="72"/>
    </row>
    <row r="462" spans="1:28" ht="15" customHeight="1" x14ac:dyDescent="0.2">
      <c r="A462" s="261"/>
      <c r="B462" s="721"/>
      <c r="C462" s="722"/>
      <c r="D462" s="252"/>
      <c r="E462" s="196"/>
      <c r="F462" s="253"/>
      <c r="G462" s="238"/>
      <c r="H462" s="254"/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  <c r="U462" s="72"/>
      <c r="V462" s="72"/>
      <c r="W462" s="72"/>
      <c r="X462" s="72"/>
      <c r="Y462" s="72"/>
      <c r="Z462" s="72"/>
      <c r="AA462" s="72"/>
      <c r="AB462" s="72"/>
    </row>
    <row r="463" spans="1:28" ht="15" customHeight="1" x14ac:dyDescent="0.2">
      <c r="A463" s="261"/>
      <c r="B463" s="200"/>
      <c r="C463" s="240"/>
      <c r="D463" s="240"/>
      <c r="E463" s="171"/>
      <c r="F463" s="172"/>
      <c r="G463" s="184"/>
      <c r="H463" s="64"/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  <c r="U463" s="72"/>
      <c r="V463" s="72"/>
      <c r="W463" s="72"/>
      <c r="X463" s="72"/>
      <c r="Y463" s="72"/>
      <c r="Z463" s="72"/>
      <c r="AA463" s="72"/>
      <c r="AB463" s="72"/>
    </row>
    <row r="464" spans="1:28" ht="15" customHeight="1" x14ac:dyDescent="0.25">
      <c r="A464" s="261"/>
      <c r="B464" s="203"/>
      <c r="C464" s="63"/>
      <c r="D464" s="63"/>
      <c r="E464" s="171"/>
      <c r="F464" s="172"/>
      <c r="G464" s="241" t="s">
        <v>190</v>
      </c>
      <c r="H464" s="242">
        <f>SUM(H452,H459)</f>
        <v>17512.283000151576</v>
      </c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72"/>
      <c r="Y464" s="72"/>
      <c r="Z464" s="72"/>
      <c r="AA464" s="72"/>
      <c r="AB464" s="72"/>
    </row>
    <row r="465" spans="1:28" ht="15" customHeight="1" x14ac:dyDescent="0.2">
      <c r="A465" s="261"/>
      <c r="B465" s="203"/>
      <c r="C465" s="63"/>
      <c r="D465" s="63"/>
      <c r="E465" s="171"/>
      <c r="F465" s="172"/>
      <c r="G465" s="63"/>
      <c r="H465" s="64"/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  <c r="U465" s="72"/>
      <c r="V465" s="72"/>
      <c r="W465" s="72"/>
      <c r="X465" s="72"/>
      <c r="Y465" s="72"/>
      <c r="Z465" s="72"/>
      <c r="AA465" s="72"/>
      <c r="AB465" s="72"/>
    </row>
    <row r="466" spans="1:28" ht="15" customHeight="1" x14ac:dyDescent="0.25">
      <c r="A466" s="261"/>
      <c r="B466" s="262"/>
      <c r="C466" s="263"/>
      <c r="D466" s="263"/>
      <c r="E466" s="264"/>
      <c r="F466" s="265"/>
      <c r="G466" s="266"/>
      <c r="H466" s="267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  <c r="AA466" s="72"/>
      <c r="AB466" s="72"/>
    </row>
    <row r="467" spans="1:28" ht="15" customHeight="1" x14ac:dyDescent="0.2">
      <c r="A467" s="261"/>
      <c r="B467" s="268"/>
      <c r="C467" s="72"/>
      <c r="D467" s="72"/>
      <c r="E467" s="264"/>
      <c r="F467" s="265"/>
      <c r="G467" s="72"/>
      <c r="H467" s="269"/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72"/>
      <c r="Y467" s="72"/>
      <c r="Z467" s="72"/>
      <c r="AA467" s="72"/>
      <c r="AB467" s="72"/>
    </row>
    <row r="468" spans="1:28" ht="15" customHeight="1" x14ac:dyDescent="0.2">
      <c r="A468" s="261"/>
      <c r="B468" s="277">
        <f>+Presupuesto!$A$36</f>
        <v>5</v>
      </c>
      <c r="C468" s="735" t="str">
        <f>+Presupuesto!$B$36</f>
        <v>REVOQUES</v>
      </c>
      <c r="D468" s="724"/>
      <c r="E468" s="724"/>
      <c r="F468" s="724"/>
      <c r="G468" s="724"/>
      <c r="H468" s="725"/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  <c r="U468" s="72"/>
      <c r="V468" s="72"/>
      <c r="W468" s="72"/>
      <c r="X468" s="72"/>
      <c r="Y468" s="72"/>
      <c r="Z468" s="72"/>
      <c r="AA468" s="72"/>
      <c r="AB468" s="72"/>
    </row>
    <row r="469" spans="1:28" ht="15" customHeight="1" x14ac:dyDescent="0.2">
      <c r="A469" s="261"/>
      <c r="B469" s="160" t="str">
        <f>+Presupuesto!A37</f>
        <v>5.1</v>
      </c>
      <c r="C469" s="723" t="str">
        <f>+Presupuesto!B37</f>
        <v>Revoque completo terminado a la cal para exteriores</v>
      </c>
      <c r="D469" s="724"/>
      <c r="E469" s="724"/>
      <c r="F469" s="724"/>
      <c r="G469" s="725"/>
      <c r="H469" s="161" t="str">
        <f>+Presupuesto!C37</f>
        <v>m2</v>
      </c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  <c r="AA469" s="72"/>
      <c r="AB469" s="72"/>
    </row>
    <row r="470" spans="1:28" ht="15" customHeight="1" x14ac:dyDescent="0.25">
      <c r="A470" s="261"/>
      <c r="B470" s="726" t="s">
        <v>180</v>
      </c>
      <c r="C470" s="727"/>
      <c r="D470" s="220"/>
      <c r="E470" s="729" t="s">
        <v>177</v>
      </c>
      <c r="F470" s="163" t="s">
        <v>181</v>
      </c>
      <c r="G470" s="221" t="s">
        <v>182</v>
      </c>
      <c r="H470" s="222" t="s">
        <v>181</v>
      </c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  <c r="U470" s="72"/>
      <c r="V470" s="72"/>
      <c r="W470" s="72"/>
      <c r="X470" s="72"/>
      <c r="Y470" s="72"/>
      <c r="Z470" s="72"/>
      <c r="AA470" s="72"/>
      <c r="AB470" s="72"/>
    </row>
    <row r="471" spans="1:28" ht="15" customHeight="1" x14ac:dyDescent="0.25">
      <c r="A471" s="261"/>
      <c r="B471" s="728"/>
      <c r="C471" s="681"/>
      <c r="D471" s="223"/>
      <c r="E471" s="730"/>
      <c r="F471" s="167" t="s">
        <v>183</v>
      </c>
      <c r="G471" s="224" t="s">
        <v>184</v>
      </c>
      <c r="H471" s="225" t="s">
        <v>178</v>
      </c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  <c r="U471" s="72"/>
      <c r="V471" s="72"/>
      <c r="W471" s="72"/>
      <c r="X471" s="72"/>
      <c r="Y471" s="72"/>
      <c r="Z471" s="72"/>
      <c r="AA471" s="72"/>
      <c r="AB471" s="72"/>
    </row>
    <row r="472" spans="1:28" ht="15" customHeight="1" x14ac:dyDescent="0.2">
      <c r="A472" s="261"/>
      <c r="B472" s="170"/>
      <c r="C472" s="89"/>
      <c r="D472" s="89"/>
      <c r="E472" s="171"/>
      <c r="F472" s="172"/>
      <c r="G472" s="89"/>
      <c r="H472" s="226"/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  <c r="U472" s="72"/>
      <c r="V472" s="72"/>
      <c r="W472" s="72"/>
      <c r="X472" s="72"/>
      <c r="Y472" s="72"/>
      <c r="Z472" s="72"/>
      <c r="AA472" s="72"/>
      <c r="AB472" s="72"/>
    </row>
    <row r="473" spans="1:28" ht="15" customHeight="1" x14ac:dyDescent="0.25">
      <c r="A473" s="261"/>
      <c r="B473" s="731" t="s">
        <v>185</v>
      </c>
      <c r="C473" s="686"/>
      <c r="D473" s="227"/>
      <c r="E473" s="174"/>
      <c r="F473" s="175"/>
      <c r="G473" s="228"/>
      <c r="H473" s="229">
        <f>SUM(H474:H477)</f>
        <v>3350.1778598228707</v>
      </c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  <c r="U473" s="72"/>
      <c r="V473" s="72"/>
      <c r="W473" s="72"/>
      <c r="X473" s="72"/>
      <c r="Y473" s="72"/>
      <c r="Z473" s="72"/>
      <c r="AA473" s="72"/>
      <c r="AB473" s="72"/>
    </row>
    <row r="474" spans="1:28" ht="15" customHeight="1" x14ac:dyDescent="0.2">
      <c r="A474" s="261"/>
      <c r="B474" s="249" t="str">
        <f>+'Lista de Precios'!$B$18</f>
        <v xml:space="preserve">Arena Mediana Lavada </v>
      </c>
      <c r="C474" s="257"/>
      <c r="D474" s="103"/>
      <c r="E474" s="180" t="str">
        <f>+'Lista de Precios'!$C$18</f>
        <v>m3</v>
      </c>
      <c r="F474" s="181">
        <f>+'Lista de Precios'!$D$18</f>
        <v>25315.658801835016</v>
      </c>
      <c r="G474" s="68">
        <v>0.03</v>
      </c>
      <c r="H474" s="232">
        <f>PRODUCT(F474*G474)</f>
        <v>759.4697640550504</v>
      </c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  <c r="AA474" s="72"/>
      <c r="AB474" s="72"/>
    </row>
    <row r="475" spans="1:28" ht="15" customHeight="1" x14ac:dyDescent="0.25">
      <c r="A475" s="261"/>
      <c r="B475" s="270" t="str">
        <f>+'Lista de Precios'!B14</f>
        <v>Cal hidratada en bolsa</v>
      </c>
      <c r="C475" s="67"/>
      <c r="D475" s="251"/>
      <c r="E475" s="180" t="str">
        <f>+'Lista de Precios'!$C$13</f>
        <v>kg</v>
      </c>
      <c r="F475" s="181">
        <f>+'Lista de Precios'!D14</f>
        <v>331.992214333454</v>
      </c>
      <c r="G475" s="68">
        <v>3.1</v>
      </c>
      <c r="H475" s="232">
        <f>PRODUCT(F475*G475)</f>
        <v>1029.1758644337074</v>
      </c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72"/>
      <c r="Y475" s="72"/>
      <c r="Z475" s="72"/>
      <c r="AA475" s="72"/>
      <c r="AB475" s="72"/>
    </row>
    <row r="476" spans="1:28" ht="15" customHeight="1" x14ac:dyDescent="0.2">
      <c r="A476" s="261"/>
      <c r="B476" s="249" t="str">
        <f>+'Lista de Precios'!$B$12</f>
        <v>Cemento Portland</v>
      </c>
      <c r="C476" s="257"/>
      <c r="D476" s="103"/>
      <c r="E476" s="180" t="str">
        <f>+'Lista de Precios'!$C$12</f>
        <v>kg</v>
      </c>
      <c r="F476" s="181">
        <f>+'Lista de Precios'!$D$12</f>
        <v>262.18495138894116</v>
      </c>
      <c r="G476" s="68">
        <v>4.8499999999999996</v>
      </c>
      <c r="H476" s="232">
        <f>PRODUCT(F476*G476)</f>
        <v>1271.5970142363644</v>
      </c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  <c r="U476" s="72"/>
      <c r="V476" s="72"/>
      <c r="W476" s="72"/>
      <c r="X476" s="72"/>
      <c r="Y476" s="72"/>
      <c r="Z476" s="72"/>
      <c r="AA476" s="72"/>
      <c r="AB476" s="72"/>
    </row>
    <row r="477" spans="1:28" ht="15" customHeight="1" x14ac:dyDescent="0.2">
      <c r="A477" s="261"/>
      <c r="B477" s="734" t="str">
        <f>+'Lista de Precios'!$B$16</f>
        <v xml:space="preserve">Hidrófugo </v>
      </c>
      <c r="C477" s="623"/>
      <c r="D477" s="103"/>
      <c r="E477" s="180" t="str">
        <f>+'Lista de Precios'!$C$16</f>
        <v>l</v>
      </c>
      <c r="F477" s="181">
        <f>+'Lista de Precios'!$D$16</f>
        <v>2230.2709007519129</v>
      </c>
      <c r="G477" s="68">
        <v>0.13</v>
      </c>
      <c r="H477" s="232">
        <f>PRODUCT(F477*G477)</f>
        <v>289.9352170977487</v>
      </c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  <c r="U477" s="72"/>
      <c r="V477" s="72"/>
      <c r="W477" s="72"/>
      <c r="X477" s="72"/>
      <c r="Y477" s="72"/>
      <c r="Z477" s="72"/>
      <c r="AA477" s="72"/>
      <c r="AB477" s="72"/>
    </row>
    <row r="478" spans="1:28" ht="15" customHeight="1" x14ac:dyDescent="0.2">
      <c r="A478" s="261"/>
      <c r="B478" s="177"/>
      <c r="C478" s="230"/>
      <c r="D478" s="233"/>
      <c r="E478" s="180"/>
      <c r="F478" s="181"/>
      <c r="G478" s="71"/>
      <c r="H478" s="232"/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  <c r="U478" s="72"/>
      <c r="V478" s="72"/>
      <c r="W478" s="72"/>
      <c r="X478" s="72"/>
      <c r="Y478" s="72"/>
      <c r="Z478" s="72"/>
      <c r="AA478" s="72"/>
      <c r="AB478" s="72"/>
    </row>
    <row r="479" spans="1:28" ht="15" customHeight="1" x14ac:dyDescent="0.25">
      <c r="A479" s="261"/>
      <c r="B479" s="732" t="s">
        <v>186</v>
      </c>
      <c r="C479" s="623"/>
      <c r="D479" s="234"/>
      <c r="E479" s="189"/>
      <c r="F479" s="190"/>
      <c r="G479" s="260"/>
      <c r="H479" s="236">
        <f>SUM(H480:H481)</f>
        <v>22552.084589999999</v>
      </c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2"/>
      <c r="W479" s="72"/>
      <c r="X479" s="72"/>
      <c r="Y479" s="72"/>
      <c r="Z479" s="72"/>
      <c r="AA479" s="72"/>
      <c r="AB479" s="72"/>
    </row>
    <row r="480" spans="1:28" ht="15" customHeight="1" x14ac:dyDescent="0.2">
      <c r="A480" s="261"/>
      <c r="B480" s="720" t="s">
        <v>187</v>
      </c>
      <c r="C480" s="623"/>
      <c r="D480" s="233"/>
      <c r="E480" s="180" t="s">
        <v>188</v>
      </c>
      <c r="F480" s="181">
        <f>+'Mano de Obra'!$J$8</f>
        <v>10110.714599999999</v>
      </c>
      <c r="G480" s="68">
        <v>1.55</v>
      </c>
      <c r="H480" s="232">
        <f>PRODUCT(F480*G480)</f>
        <v>15671.607629999999</v>
      </c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  <c r="U480" s="72"/>
      <c r="V480" s="72"/>
      <c r="W480" s="72"/>
      <c r="X480" s="72"/>
      <c r="Y480" s="72"/>
      <c r="Z480" s="72"/>
      <c r="AA480" s="72"/>
      <c r="AB480" s="72"/>
    </row>
    <row r="481" spans="1:28" ht="15" customHeight="1" x14ac:dyDescent="0.2">
      <c r="A481" s="261"/>
      <c r="B481" s="720" t="s">
        <v>191</v>
      </c>
      <c r="C481" s="623"/>
      <c r="D481" s="233"/>
      <c r="E481" s="180" t="s">
        <v>188</v>
      </c>
      <c r="F481" s="181">
        <f>+'Mano de Obra'!$J$10</f>
        <v>8600.5962</v>
      </c>
      <c r="G481" s="68">
        <v>0.8</v>
      </c>
      <c r="H481" s="232">
        <f>PRODUCT(F481*G481)</f>
        <v>6880.47696</v>
      </c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  <c r="AA481" s="72"/>
      <c r="AB481" s="72"/>
    </row>
    <row r="482" spans="1:28" ht="15" customHeight="1" x14ac:dyDescent="0.2">
      <c r="A482" s="261"/>
      <c r="B482" s="721"/>
      <c r="C482" s="722"/>
      <c r="D482" s="252"/>
      <c r="E482" s="196"/>
      <c r="F482" s="253"/>
      <c r="G482" s="238"/>
      <c r="H482" s="254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72"/>
      <c r="Y482" s="72"/>
      <c r="Z482" s="72"/>
      <c r="AA482" s="72"/>
      <c r="AB482" s="72"/>
    </row>
    <row r="483" spans="1:28" ht="15" customHeight="1" x14ac:dyDescent="0.2">
      <c r="A483" s="261"/>
      <c r="B483" s="200"/>
      <c r="C483" s="240"/>
      <c r="D483" s="240"/>
      <c r="E483" s="171"/>
      <c r="F483" s="172"/>
      <c r="G483" s="184"/>
      <c r="H483" s="64"/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2"/>
      <c r="W483" s="72"/>
      <c r="X483" s="72"/>
      <c r="Y483" s="72"/>
      <c r="Z483" s="72"/>
      <c r="AA483" s="72"/>
      <c r="AB483" s="72"/>
    </row>
    <row r="484" spans="1:28" ht="15" customHeight="1" x14ac:dyDescent="0.25">
      <c r="A484" s="261"/>
      <c r="B484" s="203"/>
      <c r="C484" s="63"/>
      <c r="D484" s="63"/>
      <c r="E484" s="171"/>
      <c r="F484" s="172"/>
      <c r="G484" s="241" t="s">
        <v>190</v>
      </c>
      <c r="H484" s="242">
        <f>SUM(H473,H479)</f>
        <v>25902.262449822869</v>
      </c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  <c r="U484" s="72"/>
      <c r="V484" s="72"/>
      <c r="W484" s="72"/>
      <c r="X484" s="72"/>
      <c r="Y484" s="72"/>
      <c r="Z484" s="72"/>
      <c r="AA484" s="72"/>
      <c r="AB484" s="72"/>
    </row>
    <row r="485" spans="1:28" ht="15" customHeight="1" x14ac:dyDescent="0.25">
      <c r="A485" s="261"/>
      <c r="B485" s="206"/>
      <c r="C485" s="87"/>
      <c r="D485" s="87"/>
      <c r="E485" s="171"/>
      <c r="F485" s="172"/>
      <c r="G485" s="184"/>
      <c r="H485" s="207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  <c r="AA485" s="72"/>
      <c r="AB485" s="72"/>
    </row>
    <row r="486" spans="1:28" ht="15" customHeight="1" x14ac:dyDescent="0.25">
      <c r="A486" s="261"/>
      <c r="B486" s="262"/>
      <c r="C486" s="263"/>
      <c r="D486" s="263"/>
      <c r="E486" s="264"/>
      <c r="F486" s="265"/>
      <c r="G486" s="266"/>
      <c r="H486" s="267"/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  <c r="U486" s="72"/>
      <c r="V486" s="72"/>
      <c r="W486" s="72"/>
      <c r="X486" s="72"/>
      <c r="Y486" s="72"/>
      <c r="Z486" s="72"/>
      <c r="AA486" s="72"/>
      <c r="AB486" s="72"/>
    </row>
    <row r="487" spans="1:28" ht="15" customHeight="1" x14ac:dyDescent="0.2">
      <c r="A487" s="261"/>
      <c r="B487" s="268"/>
      <c r="C487" s="72"/>
      <c r="D487" s="72"/>
      <c r="E487" s="264"/>
      <c r="F487" s="265"/>
      <c r="G487" s="72"/>
      <c r="H487" s="269"/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72"/>
      <c r="Y487" s="72"/>
      <c r="Z487" s="72"/>
      <c r="AA487" s="72"/>
      <c r="AB487" s="72"/>
    </row>
    <row r="488" spans="1:28" ht="15" customHeight="1" x14ac:dyDescent="0.2">
      <c r="A488" s="261"/>
      <c r="B488" s="277">
        <f>+Presupuesto!$A$36</f>
        <v>5</v>
      </c>
      <c r="C488" s="735" t="str">
        <f>+Presupuesto!$B$36</f>
        <v>REVOQUES</v>
      </c>
      <c r="D488" s="724"/>
      <c r="E488" s="724"/>
      <c r="F488" s="724"/>
      <c r="G488" s="724"/>
      <c r="H488" s="725"/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  <c r="U488" s="72"/>
      <c r="V488" s="72"/>
      <c r="W488" s="72"/>
      <c r="X488" s="72"/>
      <c r="Y488" s="72"/>
      <c r="Z488" s="72"/>
      <c r="AA488" s="72"/>
      <c r="AB488" s="72"/>
    </row>
    <row r="489" spans="1:28" ht="15" customHeight="1" x14ac:dyDescent="0.2">
      <c r="A489" s="261"/>
      <c r="B489" s="160" t="str">
        <f>+Presupuesto!A38</f>
        <v>5.2</v>
      </c>
      <c r="C489" s="723" t="str">
        <f>+Presupuesto!B38</f>
        <v>Revoque completo terminado a la cal para interiores</v>
      </c>
      <c r="D489" s="724"/>
      <c r="E489" s="724"/>
      <c r="F489" s="724"/>
      <c r="G489" s="725"/>
      <c r="H489" s="161" t="str">
        <f>+Presupuesto!C38</f>
        <v>m2</v>
      </c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  <c r="U489" s="72"/>
      <c r="V489" s="72"/>
      <c r="W489" s="72"/>
      <c r="X489" s="72"/>
      <c r="Y489" s="72"/>
      <c r="Z489" s="72"/>
      <c r="AA489" s="72"/>
      <c r="AB489" s="72"/>
    </row>
    <row r="490" spans="1:28" ht="15" customHeight="1" x14ac:dyDescent="0.25">
      <c r="A490" s="261"/>
      <c r="B490" s="726" t="s">
        <v>180</v>
      </c>
      <c r="C490" s="727"/>
      <c r="D490" s="220"/>
      <c r="E490" s="729" t="s">
        <v>177</v>
      </c>
      <c r="F490" s="163" t="s">
        <v>181</v>
      </c>
      <c r="G490" s="221" t="s">
        <v>182</v>
      </c>
      <c r="H490" s="222" t="s">
        <v>181</v>
      </c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  <c r="U490" s="72"/>
      <c r="V490" s="72"/>
      <c r="W490" s="72"/>
      <c r="X490" s="72"/>
      <c r="Y490" s="72"/>
      <c r="Z490" s="72"/>
      <c r="AA490" s="72"/>
      <c r="AB490" s="72"/>
    </row>
    <row r="491" spans="1:28" ht="15" customHeight="1" x14ac:dyDescent="0.25">
      <c r="A491" s="261"/>
      <c r="B491" s="728"/>
      <c r="C491" s="681"/>
      <c r="D491" s="223"/>
      <c r="E491" s="730"/>
      <c r="F491" s="167" t="s">
        <v>183</v>
      </c>
      <c r="G491" s="224" t="s">
        <v>184</v>
      </c>
      <c r="H491" s="225" t="s">
        <v>178</v>
      </c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  <c r="U491" s="72"/>
      <c r="V491" s="72"/>
      <c r="W491" s="72"/>
      <c r="X491" s="72"/>
      <c r="Y491" s="72"/>
      <c r="Z491" s="72"/>
      <c r="AA491" s="72"/>
      <c r="AB491" s="72"/>
    </row>
    <row r="492" spans="1:28" ht="15" customHeight="1" x14ac:dyDescent="0.2">
      <c r="A492" s="261"/>
      <c r="B492" s="170"/>
      <c r="C492" s="89"/>
      <c r="D492" s="89"/>
      <c r="E492" s="171"/>
      <c r="F492" s="172"/>
      <c r="G492" s="89"/>
      <c r="H492" s="226"/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  <c r="U492" s="72"/>
      <c r="V492" s="72"/>
      <c r="W492" s="72"/>
      <c r="X492" s="72"/>
      <c r="Y492" s="72"/>
      <c r="Z492" s="72"/>
      <c r="AA492" s="72"/>
      <c r="AB492" s="72"/>
    </row>
    <row r="493" spans="1:28" ht="15" customHeight="1" x14ac:dyDescent="0.25">
      <c r="A493" s="261"/>
      <c r="B493" s="731" t="s">
        <v>185</v>
      </c>
      <c r="C493" s="686"/>
      <c r="D493" s="227"/>
      <c r="E493" s="174"/>
      <c r="F493" s="175"/>
      <c r="G493" s="228"/>
      <c r="H493" s="229">
        <f>SUM(H494:H496)</f>
        <v>2234.3600458499577</v>
      </c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  <c r="U493" s="72"/>
      <c r="V493" s="72"/>
      <c r="W493" s="72"/>
      <c r="X493" s="72"/>
      <c r="Y493" s="72"/>
      <c r="Z493" s="72"/>
      <c r="AA493" s="72"/>
      <c r="AB493" s="72"/>
    </row>
    <row r="494" spans="1:28" ht="15" customHeight="1" x14ac:dyDescent="0.2">
      <c r="A494" s="261"/>
      <c r="B494" s="249" t="str">
        <f>+'Lista de Precios'!$B$18</f>
        <v xml:space="preserve">Arena Mediana Lavada </v>
      </c>
      <c r="C494" s="257"/>
      <c r="D494" s="103"/>
      <c r="E494" s="180" t="str">
        <f>+'Lista de Precios'!$C$18</f>
        <v>m3</v>
      </c>
      <c r="F494" s="181">
        <f>+'Lista de Precios'!$D$18</f>
        <v>25315.658801835016</v>
      </c>
      <c r="G494" s="68">
        <v>0.03</v>
      </c>
      <c r="H494" s="232">
        <f>PRODUCT(F494*G494)</f>
        <v>759.4697640550504</v>
      </c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  <c r="U494" s="72"/>
      <c r="V494" s="72"/>
      <c r="W494" s="72"/>
      <c r="X494" s="72"/>
      <c r="Y494" s="72"/>
      <c r="Z494" s="72"/>
      <c r="AA494" s="72"/>
      <c r="AB494" s="72"/>
    </row>
    <row r="495" spans="1:28" ht="15" customHeight="1" x14ac:dyDescent="0.25">
      <c r="A495" s="261"/>
      <c r="B495" s="270" t="str">
        <f>+'Lista de Precios'!B14</f>
        <v>Cal hidratada en bolsa</v>
      </c>
      <c r="C495" s="67"/>
      <c r="D495" s="251"/>
      <c r="E495" s="180" t="str">
        <f>+'Lista de Precios'!$C$13</f>
        <v>kg</v>
      </c>
      <c r="F495" s="181">
        <f>+'Lista de Precios'!D14</f>
        <v>331.992214333454</v>
      </c>
      <c r="G495" s="68">
        <v>3.1</v>
      </c>
      <c r="H495" s="232">
        <f>PRODUCT(F495*G495)</f>
        <v>1029.1758644337074</v>
      </c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  <c r="U495" s="72"/>
      <c r="V495" s="72"/>
      <c r="W495" s="72"/>
      <c r="X495" s="72"/>
      <c r="Y495" s="72"/>
      <c r="Z495" s="72"/>
      <c r="AA495" s="72"/>
      <c r="AB495" s="72"/>
    </row>
    <row r="496" spans="1:28" ht="15" customHeight="1" x14ac:dyDescent="0.2">
      <c r="A496" s="261"/>
      <c r="B496" s="249" t="str">
        <f>+'Lista de Precios'!$B$12</f>
        <v>Cemento Portland</v>
      </c>
      <c r="C496" s="257"/>
      <c r="D496" s="103"/>
      <c r="E496" s="180" t="str">
        <f>+'Lista de Precios'!$C$12</f>
        <v>kg</v>
      </c>
      <c r="F496" s="181">
        <f>+'Lista de Precios'!$D$12</f>
        <v>262.18495138894116</v>
      </c>
      <c r="G496" s="68">
        <v>1.7</v>
      </c>
      <c r="H496" s="232">
        <f>PRODUCT(F496*G496)</f>
        <v>445.71441736119993</v>
      </c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  <c r="AA496" s="72"/>
      <c r="AB496" s="72"/>
    </row>
    <row r="497" spans="1:28" ht="15" customHeight="1" x14ac:dyDescent="0.2">
      <c r="A497" s="261"/>
      <c r="B497" s="177"/>
      <c r="C497" s="230"/>
      <c r="D497" s="233"/>
      <c r="E497" s="180"/>
      <c r="F497" s="258"/>
      <c r="G497" s="71"/>
      <c r="H497" s="23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  <c r="AA497" s="72"/>
      <c r="AB497" s="72"/>
    </row>
    <row r="498" spans="1:28" ht="15" customHeight="1" x14ac:dyDescent="0.25">
      <c r="A498" s="261"/>
      <c r="B498" s="732" t="s">
        <v>186</v>
      </c>
      <c r="C498" s="623"/>
      <c r="D498" s="234"/>
      <c r="E498" s="189"/>
      <c r="F498" s="259"/>
      <c r="G498" s="260"/>
      <c r="H498" s="236">
        <f>SUM(H499:H500)</f>
        <v>11958.839970000001</v>
      </c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  <c r="AA498" s="72"/>
      <c r="AB498" s="72"/>
    </row>
    <row r="499" spans="1:28" ht="15" customHeight="1" x14ac:dyDescent="0.2">
      <c r="A499" s="261"/>
      <c r="B499" s="720" t="s">
        <v>187</v>
      </c>
      <c r="C499" s="623"/>
      <c r="D499" s="233"/>
      <c r="E499" s="180" t="s">
        <v>188</v>
      </c>
      <c r="F499" s="181">
        <f>+'Mano de Obra'!$J$8</f>
        <v>10110.714599999999</v>
      </c>
      <c r="G499" s="68">
        <v>0.8</v>
      </c>
      <c r="H499" s="232">
        <f>PRODUCT(F499*G499)</f>
        <v>8088.57168</v>
      </c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72"/>
      <c r="Y499" s="72"/>
      <c r="Z499" s="72"/>
      <c r="AA499" s="72"/>
      <c r="AB499" s="72"/>
    </row>
    <row r="500" spans="1:28" ht="15" customHeight="1" x14ac:dyDescent="0.2">
      <c r="A500" s="261"/>
      <c r="B500" s="720" t="s">
        <v>191</v>
      </c>
      <c r="C500" s="623"/>
      <c r="D500" s="233"/>
      <c r="E500" s="180" t="s">
        <v>188</v>
      </c>
      <c r="F500" s="181">
        <f>+'Mano de Obra'!$J$10</f>
        <v>8600.5962</v>
      </c>
      <c r="G500" s="68">
        <v>0.45</v>
      </c>
      <c r="H500" s="232">
        <f>PRODUCT(F500*G500)</f>
        <v>3870.26829</v>
      </c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72"/>
      <c r="Y500" s="72"/>
      <c r="Z500" s="72"/>
      <c r="AA500" s="72"/>
      <c r="AB500" s="72"/>
    </row>
    <row r="501" spans="1:28" ht="15" customHeight="1" x14ac:dyDescent="0.2">
      <c r="A501" s="261"/>
      <c r="B501" s="721"/>
      <c r="C501" s="722"/>
      <c r="D501" s="252"/>
      <c r="E501" s="196"/>
      <c r="F501" s="278"/>
      <c r="G501" s="279"/>
      <c r="H501" s="254"/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72"/>
      <c r="Y501" s="72"/>
      <c r="Z501" s="72"/>
      <c r="AA501" s="72"/>
      <c r="AB501" s="72"/>
    </row>
    <row r="502" spans="1:28" ht="15" customHeight="1" x14ac:dyDescent="0.2">
      <c r="A502" s="261"/>
      <c r="B502" s="200"/>
      <c r="C502" s="240"/>
      <c r="D502" s="240"/>
      <c r="E502" s="171"/>
      <c r="F502" s="172"/>
      <c r="G502" s="184"/>
      <c r="H502" s="64"/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  <c r="U502" s="72"/>
      <c r="V502" s="72"/>
      <c r="W502" s="72"/>
      <c r="X502" s="72"/>
      <c r="Y502" s="72"/>
      <c r="Z502" s="72"/>
      <c r="AA502" s="72"/>
      <c r="AB502" s="72"/>
    </row>
    <row r="503" spans="1:28" ht="15" customHeight="1" x14ac:dyDescent="0.25">
      <c r="A503" s="261"/>
      <c r="B503" s="203"/>
      <c r="C503" s="63"/>
      <c r="D503" s="63"/>
      <c r="E503" s="171"/>
      <c r="F503" s="172"/>
      <c r="G503" s="241" t="s">
        <v>190</v>
      </c>
      <c r="H503" s="242">
        <f>SUM(H493,H498)</f>
        <v>14193.200015849958</v>
      </c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72"/>
      <c r="Y503" s="72"/>
      <c r="Z503" s="72"/>
      <c r="AA503" s="72"/>
      <c r="AB503" s="72"/>
    </row>
    <row r="504" spans="1:28" ht="15" customHeight="1" x14ac:dyDescent="0.25">
      <c r="A504" s="261"/>
      <c r="B504" s="206"/>
      <c r="C504" s="87"/>
      <c r="D504" s="87"/>
      <c r="E504" s="171"/>
      <c r="F504" s="172"/>
      <c r="G504" s="184"/>
      <c r="H504" s="207"/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72"/>
      <c r="Y504" s="72"/>
      <c r="Z504" s="72"/>
      <c r="AA504" s="72"/>
      <c r="AB504" s="72"/>
    </row>
    <row r="505" spans="1:28" ht="15" customHeight="1" x14ac:dyDescent="0.25">
      <c r="A505" s="261"/>
      <c r="B505" s="262"/>
      <c r="C505" s="263"/>
      <c r="D505" s="263"/>
      <c r="E505" s="264"/>
      <c r="F505" s="265"/>
      <c r="G505" s="266"/>
      <c r="H505" s="267"/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  <c r="U505" s="72"/>
      <c r="V505" s="72"/>
      <c r="W505" s="72"/>
      <c r="X505" s="72"/>
      <c r="Y505" s="72"/>
      <c r="Z505" s="72"/>
      <c r="AA505" s="72"/>
      <c r="AB505" s="72"/>
    </row>
    <row r="506" spans="1:28" ht="15" customHeight="1" x14ac:dyDescent="0.2">
      <c r="A506" s="261"/>
      <c r="B506" s="268"/>
      <c r="C506" s="72"/>
      <c r="D506" s="72"/>
      <c r="E506" s="264"/>
      <c r="F506" s="265"/>
      <c r="G506" s="72"/>
      <c r="H506" s="269"/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  <c r="U506" s="72"/>
      <c r="V506" s="72"/>
      <c r="W506" s="72"/>
      <c r="X506" s="72"/>
      <c r="Y506" s="72"/>
      <c r="Z506" s="72"/>
      <c r="AA506" s="72"/>
      <c r="AB506" s="72"/>
    </row>
    <row r="507" spans="1:28" ht="15" customHeight="1" x14ac:dyDescent="0.2">
      <c r="A507" s="261"/>
      <c r="B507" s="277">
        <f>+Presupuesto!$A$36</f>
        <v>5</v>
      </c>
      <c r="C507" s="735" t="str">
        <f>+Presupuesto!$B$36</f>
        <v>REVOQUES</v>
      </c>
      <c r="D507" s="724"/>
      <c r="E507" s="724"/>
      <c r="F507" s="724"/>
      <c r="G507" s="724"/>
      <c r="H507" s="725"/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  <c r="U507" s="72"/>
      <c r="V507" s="72"/>
      <c r="W507" s="72"/>
      <c r="X507" s="72"/>
      <c r="Y507" s="72"/>
      <c r="Z507" s="72"/>
      <c r="AA507" s="72"/>
      <c r="AB507" s="72"/>
    </row>
    <row r="508" spans="1:28" ht="15" customHeight="1" x14ac:dyDescent="0.2">
      <c r="A508" s="261"/>
      <c r="B508" s="160" t="str">
        <f>+Presupuesto!A39</f>
        <v>5.3</v>
      </c>
      <c r="C508" s="723" t="str">
        <f>+Presupuesto!B39</f>
        <v>Revoque bajo revestimiento</v>
      </c>
      <c r="D508" s="724"/>
      <c r="E508" s="724"/>
      <c r="F508" s="724"/>
      <c r="G508" s="725"/>
      <c r="H508" s="161" t="str">
        <f>+Presupuesto!C39</f>
        <v>m2</v>
      </c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72"/>
      <c r="Y508" s="72"/>
      <c r="Z508" s="72"/>
      <c r="AA508" s="72"/>
      <c r="AB508" s="72"/>
    </row>
    <row r="509" spans="1:28" ht="15" customHeight="1" x14ac:dyDescent="0.25">
      <c r="A509" s="261"/>
      <c r="B509" s="726" t="s">
        <v>180</v>
      </c>
      <c r="C509" s="727"/>
      <c r="D509" s="220"/>
      <c r="E509" s="729" t="s">
        <v>177</v>
      </c>
      <c r="F509" s="163" t="s">
        <v>181</v>
      </c>
      <c r="G509" s="221" t="s">
        <v>182</v>
      </c>
      <c r="H509" s="222" t="s">
        <v>181</v>
      </c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  <c r="U509" s="72"/>
      <c r="V509" s="72"/>
      <c r="W509" s="72"/>
      <c r="X509" s="72"/>
      <c r="Y509" s="72"/>
      <c r="Z509" s="72"/>
      <c r="AA509" s="72"/>
      <c r="AB509" s="72"/>
    </row>
    <row r="510" spans="1:28" ht="15" customHeight="1" x14ac:dyDescent="0.25">
      <c r="A510" s="261"/>
      <c r="B510" s="728"/>
      <c r="C510" s="681"/>
      <c r="D510" s="223"/>
      <c r="E510" s="730"/>
      <c r="F510" s="167" t="s">
        <v>183</v>
      </c>
      <c r="G510" s="224" t="s">
        <v>184</v>
      </c>
      <c r="H510" s="225" t="s">
        <v>178</v>
      </c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72"/>
      <c r="Y510" s="72"/>
      <c r="Z510" s="72"/>
      <c r="AA510" s="72"/>
      <c r="AB510" s="72"/>
    </row>
    <row r="511" spans="1:28" ht="15" customHeight="1" x14ac:dyDescent="0.2">
      <c r="A511" s="261"/>
      <c r="B511" s="170"/>
      <c r="C511" s="89"/>
      <c r="D511" s="89"/>
      <c r="E511" s="171"/>
      <c r="F511" s="172"/>
      <c r="G511" s="89"/>
      <c r="H511" s="226"/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72"/>
      <c r="Y511" s="72"/>
      <c r="Z511" s="72"/>
      <c r="AA511" s="72"/>
      <c r="AB511" s="72"/>
    </row>
    <row r="512" spans="1:28" ht="15" customHeight="1" x14ac:dyDescent="0.25">
      <c r="A512" s="261"/>
      <c r="B512" s="731" t="s">
        <v>185</v>
      </c>
      <c r="C512" s="686"/>
      <c r="D512" s="227"/>
      <c r="E512" s="174"/>
      <c r="F512" s="175"/>
      <c r="G512" s="228"/>
      <c r="H512" s="229">
        <f>SUM(H513:H516)</f>
        <v>2797.2748112497497</v>
      </c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  <c r="U512" s="72"/>
      <c r="V512" s="72"/>
      <c r="W512" s="72"/>
      <c r="X512" s="72"/>
      <c r="Y512" s="72"/>
      <c r="Z512" s="72"/>
      <c r="AA512" s="72"/>
      <c r="AB512" s="72"/>
    </row>
    <row r="513" spans="1:28" ht="15" customHeight="1" x14ac:dyDescent="0.2">
      <c r="A513" s="261"/>
      <c r="B513" s="249" t="str">
        <f>+'Lista de Precios'!$B$18</f>
        <v xml:space="preserve">Arena Mediana Lavada </v>
      </c>
      <c r="C513" s="257"/>
      <c r="D513" s="103"/>
      <c r="E513" s="180" t="str">
        <f>+'Lista de Precios'!$C$18</f>
        <v>m3</v>
      </c>
      <c r="F513" s="181">
        <f>+'Lista de Precios'!$D$18</f>
        <v>25315.658801835016</v>
      </c>
      <c r="G513" s="68">
        <v>2.1999999999999999E-2</v>
      </c>
      <c r="H513" s="232">
        <f>PRODUCT(F513*G513)</f>
        <v>556.9444936403703</v>
      </c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72"/>
      <c r="Y513" s="72"/>
      <c r="Z513" s="72"/>
      <c r="AA513" s="72"/>
      <c r="AB513" s="72"/>
    </row>
    <row r="514" spans="1:28" ht="15" customHeight="1" x14ac:dyDescent="0.25">
      <c r="A514" s="261"/>
      <c r="B514" s="270" t="str">
        <f>+'Lista de Precios'!B14</f>
        <v>Cal hidratada en bolsa</v>
      </c>
      <c r="C514" s="67"/>
      <c r="D514" s="251"/>
      <c r="E514" s="180" t="str">
        <f>+'Lista de Precios'!$C$13</f>
        <v>kg</v>
      </c>
      <c r="F514" s="181">
        <f>+'Lista de Precios'!D14</f>
        <v>331.992214333454</v>
      </c>
      <c r="G514" s="68">
        <v>2.4</v>
      </c>
      <c r="H514" s="232">
        <f>PRODUCT(F514*G514)</f>
        <v>796.7813144002896</v>
      </c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72"/>
      <c r="Y514" s="72"/>
      <c r="Z514" s="72"/>
      <c r="AA514" s="72"/>
      <c r="AB514" s="72"/>
    </row>
    <row r="515" spans="1:28" ht="15" customHeight="1" x14ac:dyDescent="0.2">
      <c r="A515" s="261"/>
      <c r="B515" s="249" t="str">
        <f>+'Lista de Precios'!$B$12</f>
        <v>Cemento Portland</v>
      </c>
      <c r="C515" s="257"/>
      <c r="D515" s="103"/>
      <c r="E515" s="180" t="str">
        <f>+'Lista de Precios'!$C$12</f>
        <v>kg</v>
      </c>
      <c r="F515" s="181">
        <f>+'Lista de Precios'!$D$12</f>
        <v>262.18495138894116</v>
      </c>
      <c r="G515" s="68">
        <v>4.4000000000000004</v>
      </c>
      <c r="H515" s="232">
        <f>PRODUCT(F515*G515)</f>
        <v>1153.6137861113411</v>
      </c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  <c r="U515" s="72"/>
      <c r="V515" s="72"/>
      <c r="W515" s="72"/>
      <c r="X515" s="72"/>
      <c r="Y515" s="72"/>
      <c r="Z515" s="72"/>
      <c r="AA515" s="72"/>
      <c r="AB515" s="72"/>
    </row>
    <row r="516" spans="1:28" ht="15" customHeight="1" x14ac:dyDescent="0.2">
      <c r="A516" s="261"/>
      <c r="B516" s="734" t="str">
        <f>+'Lista de Precios'!$B$16</f>
        <v xml:space="preserve">Hidrófugo </v>
      </c>
      <c r="C516" s="623"/>
      <c r="D516" s="103"/>
      <c r="E516" s="180" t="str">
        <f>+'Lista de Precios'!$C$16</f>
        <v>l</v>
      </c>
      <c r="F516" s="181">
        <f>+'Lista de Precios'!$D$16</f>
        <v>2230.2709007519129</v>
      </c>
      <c r="G516" s="68">
        <v>0.13</v>
      </c>
      <c r="H516" s="232">
        <f>PRODUCT(F516*G516)</f>
        <v>289.9352170977487</v>
      </c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72"/>
      <c r="Y516" s="72"/>
      <c r="Z516" s="72"/>
      <c r="AA516" s="72"/>
      <c r="AB516" s="72"/>
    </row>
    <row r="517" spans="1:28" ht="15" customHeight="1" x14ac:dyDescent="0.2">
      <c r="A517" s="261"/>
      <c r="B517" s="177"/>
      <c r="C517" s="230"/>
      <c r="D517" s="233"/>
      <c r="E517" s="180"/>
      <c r="F517" s="181"/>
      <c r="G517" s="68"/>
      <c r="H517" s="232"/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2"/>
      <c r="V517" s="72"/>
      <c r="W517" s="72"/>
      <c r="X517" s="72"/>
      <c r="Y517" s="72"/>
      <c r="Z517" s="72"/>
      <c r="AA517" s="72"/>
      <c r="AB517" s="72"/>
    </row>
    <row r="518" spans="1:28" ht="15" customHeight="1" x14ac:dyDescent="0.25">
      <c r="A518" s="261"/>
      <c r="B518" s="732" t="s">
        <v>186</v>
      </c>
      <c r="C518" s="623"/>
      <c r="D518" s="234"/>
      <c r="E518" s="189"/>
      <c r="F518" s="190"/>
      <c r="G518" s="235"/>
      <c r="H518" s="236">
        <f>SUM(H519:H520)</f>
        <v>10366.726859999999</v>
      </c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  <c r="U518" s="72"/>
      <c r="V518" s="72"/>
      <c r="W518" s="72"/>
      <c r="X518" s="72"/>
      <c r="Y518" s="72"/>
      <c r="Z518" s="72"/>
      <c r="AA518" s="72"/>
      <c r="AB518" s="72"/>
    </row>
    <row r="519" spans="1:28" ht="15" customHeight="1" x14ac:dyDescent="0.2">
      <c r="A519" s="261"/>
      <c r="B519" s="720" t="s">
        <v>187</v>
      </c>
      <c r="C519" s="623"/>
      <c r="D519" s="233"/>
      <c r="E519" s="180" t="s">
        <v>188</v>
      </c>
      <c r="F519" s="181">
        <f>+'Mano de Obra'!$J$8</f>
        <v>10110.714599999999</v>
      </c>
      <c r="G519" s="68">
        <v>0.6</v>
      </c>
      <c r="H519" s="232">
        <f>PRODUCT(F519*G519)</f>
        <v>6066.4287599999998</v>
      </c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  <c r="U519" s="72"/>
      <c r="V519" s="72"/>
      <c r="W519" s="72"/>
      <c r="X519" s="72"/>
      <c r="Y519" s="72"/>
      <c r="Z519" s="72"/>
      <c r="AA519" s="72"/>
      <c r="AB519" s="72"/>
    </row>
    <row r="520" spans="1:28" ht="15" customHeight="1" x14ac:dyDescent="0.2">
      <c r="A520" s="261"/>
      <c r="B520" s="720" t="s">
        <v>191</v>
      </c>
      <c r="C520" s="623"/>
      <c r="D520" s="233"/>
      <c r="E520" s="180" t="s">
        <v>188</v>
      </c>
      <c r="F520" s="181">
        <f>+'Mano de Obra'!$J$10</f>
        <v>8600.5962</v>
      </c>
      <c r="G520" s="68">
        <v>0.5</v>
      </c>
      <c r="H520" s="232">
        <f>PRODUCT(F520*G520)</f>
        <v>4300.2981</v>
      </c>
      <c r="I520" s="72"/>
      <c r="J520" s="266"/>
      <c r="K520" s="72"/>
      <c r="L520" s="72"/>
      <c r="M520" s="72"/>
      <c r="N520" s="72"/>
      <c r="O520" s="72"/>
      <c r="P520" s="72"/>
      <c r="Q520" s="72"/>
      <c r="R520" s="72"/>
      <c r="S520" s="72"/>
      <c r="T520" s="72"/>
      <c r="U520" s="72"/>
      <c r="V520" s="72"/>
      <c r="W520" s="72"/>
      <c r="X520" s="72"/>
      <c r="Y520" s="72"/>
      <c r="Z520" s="72"/>
      <c r="AA520" s="72"/>
      <c r="AB520" s="72"/>
    </row>
    <row r="521" spans="1:28" ht="15" customHeight="1" x14ac:dyDescent="0.2">
      <c r="A521" s="261"/>
      <c r="B521" s="721"/>
      <c r="C521" s="722"/>
      <c r="D521" s="252"/>
      <c r="E521" s="196"/>
      <c r="F521" s="253"/>
      <c r="G521" s="238"/>
      <c r="H521" s="254"/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  <c r="U521" s="72"/>
      <c r="V521" s="72"/>
      <c r="W521" s="72"/>
      <c r="X521" s="72"/>
      <c r="Y521" s="72"/>
      <c r="Z521" s="72"/>
      <c r="AA521" s="72"/>
      <c r="AB521" s="72"/>
    </row>
    <row r="522" spans="1:28" ht="15" customHeight="1" x14ac:dyDescent="0.2">
      <c r="A522" s="261"/>
      <c r="B522" s="200"/>
      <c r="C522" s="240"/>
      <c r="D522" s="240"/>
      <c r="E522" s="171"/>
      <c r="F522" s="172"/>
      <c r="G522" s="184"/>
      <c r="H522" s="64"/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72"/>
      <c r="Y522" s="72"/>
      <c r="Z522" s="72"/>
      <c r="AA522" s="72"/>
      <c r="AB522" s="72"/>
    </row>
    <row r="523" spans="1:28" ht="15" customHeight="1" x14ac:dyDescent="0.25">
      <c r="A523" s="261"/>
      <c r="B523" s="203"/>
      <c r="C523" s="63"/>
      <c r="D523" s="63"/>
      <c r="E523" s="171"/>
      <c r="F523" s="172"/>
      <c r="G523" s="241" t="s">
        <v>190</v>
      </c>
      <c r="H523" s="242">
        <f>SUM(H512,H518)</f>
        <v>13164.001671249749</v>
      </c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  <c r="AA523" s="72"/>
      <c r="AB523" s="72"/>
    </row>
    <row r="524" spans="1:28" ht="15" customHeight="1" x14ac:dyDescent="0.25">
      <c r="A524" s="261"/>
      <c r="B524" s="206"/>
      <c r="C524" s="87"/>
      <c r="D524" s="87"/>
      <c r="E524" s="171"/>
      <c r="F524" s="172"/>
      <c r="G524" s="184"/>
      <c r="H524" s="207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  <c r="AA524" s="72"/>
      <c r="AB524" s="72"/>
    </row>
    <row r="525" spans="1:28" ht="15" customHeight="1" x14ac:dyDescent="0.25">
      <c r="A525" s="261"/>
      <c r="B525" s="262"/>
      <c r="C525" s="263"/>
      <c r="D525" s="263"/>
      <c r="E525" s="264"/>
      <c r="F525" s="265"/>
      <c r="G525" s="266"/>
      <c r="H525" s="267"/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  <c r="U525" s="72"/>
      <c r="V525" s="72"/>
      <c r="W525" s="72"/>
      <c r="X525" s="72"/>
      <c r="Y525" s="72"/>
      <c r="Z525" s="72"/>
      <c r="AA525" s="72"/>
      <c r="AB525" s="72"/>
    </row>
    <row r="526" spans="1:28" ht="15" customHeight="1" x14ac:dyDescent="0.2">
      <c r="A526" s="261"/>
      <c r="B526" s="268"/>
      <c r="C526" s="72"/>
      <c r="D526" s="72"/>
      <c r="E526" s="264"/>
      <c r="F526" s="265"/>
      <c r="G526" s="72"/>
      <c r="H526" s="269"/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72"/>
      <c r="Y526" s="72"/>
      <c r="Z526" s="72"/>
      <c r="AA526" s="72"/>
      <c r="AB526" s="72"/>
    </row>
    <row r="527" spans="1:28" ht="15" customHeight="1" x14ac:dyDescent="0.2">
      <c r="A527" s="261"/>
      <c r="B527" s="280">
        <f>+Presupuesto!$A$41</f>
        <v>6</v>
      </c>
      <c r="C527" s="736" t="str">
        <f>+Presupuesto!$B$41</f>
        <v>CONTRAPISOS</v>
      </c>
      <c r="D527" s="724"/>
      <c r="E527" s="724"/>
      <c r="F527" s="724"/>
      <c r="G527" s="724"/>
      <c r="H527" s="725"/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72"/>
      <c r="Y527" s="72"/>
      <c r="Z527" s="72"/>
      <c r="AA527" s="72"/>
      <c r="AB527" s="72"/>
    </row>
    <row r="528" spans="1:28" ht="15" customHeight="1" x14ac:dyDescent="0.2">
      <c r="A528" s="261"/>
      <c r="B528" s="160" t="str">
        <f>+Presupuesto!A42</f>
        <v>6.1</v>
      </c>
      <c r="C528" s="723" t="str">
        <f>+Presupuesto!B42</f>
        <v>Carpeta niveladora e=3cm</v>
      </c>
      <c r="D528" s="724"/>
      <c r="E528" s="724"/>
      <c r="F528" s="724"/>
      <c r="G528" s="725"/>
      <c r="H528" s="161" t="str">
        <f>+Presupuesto!C42</f>
        <v>m2</v>
      </c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  <c r="U528" s="72"/>
      <c r="V528" s="72"/>
      <c r="W528" s="72"/>
      <c r="X528" s="72"/>
      <c r="Y528" s="72"/>
      <c r="Z528" s="72"/>
      <c r="AA528" s="72"/>
      <c r="AB528" s="72"/>
    </row>
    <row r="529" spans="1:28" ht="15" customHeight="1" x14ac:dyDescent="0.25">
      <c r="A529" s="261"/>
      <c r="B529" s="726" t="s">
        <v>180</v>
      </c>
      <c r="C529" s="727"/>
      <c r="D529" s="220"/>
      <c r="E529" s="729" t="s">
        <v>177</v>
      </c>
      <c r="F529" s="163" t="s">
        <v>181</v>
      </c>
      <c r="G529" s="221" t="s">
        <v>182</v>
      </c>
      <c r="H529" s="222" t="s">
        <v>181</v>
      </c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  <c r="AA529" s="72"/>
      <c r="AB529" s="72"/>
    </row>
    <row r="530" spans="1:28" ht="15" customHeight="1" x14ac:dyDescent="0.25">
      <c r="A530" s="261"/>
      <c r="B530" s="728"/>
      <c r="C530" s="681"/>
      <c r="D530" s="223"/>
      <c r="E530" s="730"/>
      <c r="F530" s="167" t="s">
        <v>183</v>
      </c>
      <c r="G530" s="224" t="s">
        <v>184</v>
      </c>
      <c r="H530" s="225" t="s">
        <v>178</v>
      </c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72"/>
      <c r="Y530" s="72"/>
      <c r="Z530" s="72"/>
      <c r="AA530" s="72"/>
      <c r="AB530" s="72"/>
    </row>
    <row r="531" spans="1:28" ht="15" customHeight="1" x14ac:dyDescent="0.2">
      <c r="A531" s="261"/>
      <c r="B531" s="170"/>
      <c r="C531" s="89"/>
      <c r="D531" s="89"/>
      <c r="E531" s="171"/>
      <c r="F531" s="172"/>
      <c r="G531" s="89"/>
      <c r="H531" s="226"/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  <c r="U531" s="72"/>
      <c r="V531" s="72"/>
      <c r="W531" s="72"/>
      <c r="X531" s="72"/>
      <c r="Y531" s="72"/>
      <c r="Z531" s="72"/>
      <c r="AA531" s="72"/>
      <c r="AB531" s="72"/>
    </row>
    <row r="532" spans="1:28" ht="15" customHeight="1" x14ac:dyDescent="0.25">
      <c r="A532" s="261"/>
      <c r="B532" s="731" t="s">
        <v>185</v>
      </c>
      <c r="C532" s="686"/>
      <c r="D532" s="227"/>
      <c r="E532" s="174"/>
      <c r="F532" s="175"/>
      <c r="G532" s="228"/>
      <c r="H532" s="229">
        <f>SUM(H533:H534)</f>
        <v>6265.353743222815</v>
      </c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72"/>
      <c r="Y532" s="72"/>
      <c r="Z532" s="72"/>
      <c r="AA532" s="72"/>
      <c r="AB532" s="72"/>
    </row>
    <row r="533" spans="1:28" ht="15" customHeight="1" x14ac:dyDescent="0.2">
      <c r="A533" s="261"/>
      <c r="B533" s="249" t="str">
        <f>+'Lista de Precios'!$B$18</f>
        <v xml:space="preserve">Arena Mediana Lavada </v>
      </c>
      <c r="C533" s="257"/>
      <c r="D533" s="103"/>
      <c r="E533" s="180" t="str">
        <f>+'Lista de Precios'!$C$18</f>
        <v>m3</v>
      </c>
      <c r="F533" s="181">
        <f>+'Lista de Precios'!$D$18</f>
        <v>25315.658801835016</v>
      </c>
      <c r="G533" s="68">
        <v>0.03</v>
      </c>
      <c r="H533" s="232">
        <f>PRODUCT(F533*G533)</f>
        <v>759.4697640550504</v>
      </c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72"/>
      <c r="Y533" s="72"/>
      <c r="Z533" s="72"/>
      <c r="AA533" s="72"/>
      <c r="AB533" s="72"/>
    </row>
    <row r="534" spans="1:28" ht="15" customHeight="1" x14ac:dyDescent="0.2">
      <c r="A534" s="261"/>
      <c r="B534" s="249" t="str">
        <f>+'Lista de Precios'!$B$12</f>
        <v>Cemento Portland</v>
      </c>
      <c r="C534" s="257"/>
      <c r="D534" s="103"/>
      <c r="E534" s="180" t="str">
        <f>+'Lista de Precios'!$C$12</f>
        <v>kg</v>
      </c>
      <c r="F534" s="181">
        <f>+'Lista de Precios'!$D$12</f>
        <v>262.18495138894116</v>
      </c>
      <c r="G534" s="68">
        <v>21</v>
      </c>
      <c r="H534" s="232">
        <f>PRODUCT(F534*G534)</f>
        <v>5505.8839791677647</v>
      </c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  <c r="U534" s="72"/>
      <c r="V534" s="72"/>
      <c r="W534" s="72"/>
      <c r="X534" s="72"/>
      <c r="Y534" s="72"/>
      <c r="Z534" s="72"/>
      <c r="AA534" s="72"/>
      <c r="AB534" s="72"/>
    </row>
    <row r="535" spans="1:28" ht="15" customHeight="1" x14ac:dyDescent="0.2">
      <c r="A535" s="261"/>
      <c r="B535" s="177"/>
      <c r="C535" s="230"/>
      <c r="D535" s="103"/>
      <c r="E535" s="180"/>
      <c r="F535" s="181"/>
      <c r="G535" s="68"/>
      <c r="H535" s="232"/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  <c r="AA535" s="72"/>
      <c r="AB535" s="72"/>
    </row>
    <row r="536" spans="1:28" ht="15" customHeight="1" x14ac:dyDescent="0.25">
      <c r="A536" s="261"/>
      <c r="B536" s="732" t="s">
        <v>186</v>
      </c>
      <c r="C536" s="623"/>
      <c r="D536" s="234"/>
      <c r="E536" s="189"/>
      <c r="F536" s="190"/>
      <c r="G536" s="235"/>
      <c r="H536" s="236">
        <f>SUM(H537:H538)</f>
        <v>8646.6076199999989</v>
      </c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  <c r="U536" s="72"/>
      <c r="V536" s="72"/>
      <c r="W536" s="72"/>
      <c r="X536" s="72"/>
      <c r="Y536" s="72"/>
      <c r="Z536" s="72"/>
      <c r="AA536" s="72"/>
      <c r="AB536" s="72"/>
    </row>
    <row r="537" spans="1:28" ht="15" customHeight="1" x14ac:dyDescent="0.2">
      <c r="A537" s="261"/>
      <c r="B537" s="720" t="s">
        <v>187</v>
      </c>
      <c r="C537" s="623"/>
      <c r="D537" s="233"/>
      <c r="E537" s="180" t="s">
        <v>188</v>
      </c>
      <c r="F537" s="181">
        <f>+'Mano de Obra'!$J$8</f>
        <v>10110.714599999999</v>
      </c>
      <c r="G537" s="68">
        <v>0.6</v>
      </c>
      <c r="H537" s="232">
        <f>PRODUCT(F537*G537)</f>
        <v>6066.4287599999998</v>
      </c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  <c r="U537" s="72"/>
      <c r="V537" s="72"/>
      <c r="W537" s="72"/>
      <c r="X537" s="72"/>
      <c r="Y537" s="72"/>
      <c r="Z537" s="72"/>
      <c r="AA537" s="72"/>
      <c r="AB537" s="72"/>
    </row>
    <row r="538" spans="1:28" ht="15" customHeight="1" x14ac:dyDescent="0.2">
      <c r="A538" s="261"/>
      <c r="B538" s="720" t="s">
        <v>191</v>
      </c>
      <c r="C538" s="623"/>
      <c r="D538" s="233"/>
      <c r="E538" s="180" t="s">
        <v>188</v>
      </c>
      <c r="F538" s="181">
        <f>+'Mano de Obra'!$J$10</f>
        <v>8600.5962</v>
      </c>
      <c r="G538" s="68">
        <v>0.3</v>
      </c>
      <c r="H538" s="232">
        <f>PRODUCT(F538*G538)</f>
        <v>2580.17886</v>
      </c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  <c r="U538" s="72"/>
      <c r="V538" s="72"/>
      <c r="W538" s="72"/>
      <c r="X538" s="72"/>
      <c r="Y538" s="72"/>
      <c r="Z538" s="72"/>
      <c r="AA538" s="72"/>
      <c r="AB538" s="72"/>
    </row>
    <row r="539" spans="1:28" ht="15" customHeight="1" x14ac:dyDescent="0.2">
      <c r="A539" s="261"/>
      <c r="B539" s="721"/>
      <c r="C539" s="722"/>
      <c r="D539" s="252"/>
      <c r="E539" s="196"/>
      <c r="F539" s="253"/>
      <c r="G539" s="238"/>
      <c r="H539" s="254"/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2"/>
      <c r="W539" s="72"/>
      <c r="X539" s="72"/>
      <c r="Y539" s="72"/>
      <c r="Z539" s="72"/>
      <c r="AA539" s="72"/>
      <c r="AB539" s="72"/>
    </row>
    <row r="540" spans="1:28" ht="15" customHeight="1" x14ac:dyDescent="0.2">
      <c r="A540" s="261"/>
      <c r="B540" s="200"/>
      <c r="C540" s="240"/>
      <c r="D540" s="240"/>
      <c r="E540" s="171"/>
      <c r="F540" s="172"/>
      <c r="G540" s="184"/>
      <c r="H540" s="64"/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72"/>
      <c r="Y540" s="72"/>
      <c r="Z540" s="72"/>
      <c r="AA540" s="72"/>
      <c r="AB540" s="72"/>
    </row>
    <row r="541" spans="1:28" ht="15" customHeight="1" x14ac:dyDescent="0.25">
      <c r="A541" s="261"/>
      <c r="B541" s="203"/>
      <c r="C541" s="63"/>
      <c r="D541" s="63"/>
      <c r="E541" s="171"/>
      <c r="F541" s="172"/>
      <c r="G541" s="241" t="s">
        <v>190</v>
      </c>
      <c r="H541" s="242">
        <f>SUM(H532,H536)</f>
        <v>14911.961363222814</v>
      </c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  <c r="U541" s="72"/>
      <c r="V541" s="72"/>
      <c r="W541" s="72"/>
      <c r="X541" s="72"/>
      <c r="Y541" s="72"/>
      <c r="Z541" s="72"/>
      <c r="AA541" s="72"/>
      <c r="AB541" s="72"/>
    </row>
    <row r="542" spans="1:28" ht="15" customHeight="1" x14ac:dyDescent="0.25">
      <c r="A542" s="261"/>
      <c r="B542" s="206"/>
      <c r="C542" s="87"/>
      <c r="D542" s="87"/>
      <c r="E542" s="171"/>
      <c r="F542" s="172"/>
      <c r="G542" s="184"/>
      <c r="H542" s="207"/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  <c r="U542" s="72"/>
      <c r="V542" s="72"/>
      <c r="W542" s="72"/>
      <c r="X542" s="72"/>
      <c r="Y542" s="72"/>
      <c r="Z542" s="72"/>
      <c r="AA542" s="72"/>
      <c r="AB542" s="72"/>
    </row>
    <row r="543" spans="1:28" ht="15" customHeight="1" x14ac:dyDescent="0.25">
      <c r="A543" s="261"/>
      <c r="B543" s="262"/>
      <c r="C543" s="263"/>
      <c r="D543" s="263"/>
      <c r="E543" s="264"/>
      <c r="F543" s="265"/>
      <c r="G543" s="266"/>
      <c r="H543" s="267"/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  <c r="U543" s="72"/>
      <c r="V543" s="72"/>
      <c r="W543" s="72"/>
      <c r="X543" s="72"/>
      <c r="Y543" s="72"/>
      <c r="Z543" s="72"/>
      <c r="AA543" s="72"/>
      <c r="AB543" s="72"/>
    </row>
    <row r="544" spans="1:28" ht="15" customHeight="1" x14ac:dyDescent="0.2">
      <c r="A544" s="261"/>
      <c r="B544" s="268"/>
      <c r="C544" s="72"/>
      <c r="D544" s="72"/>
      <c r="E544" s="264"/>
      <c r="F544" s="265"/>
      <c r="G544" s="72"/>
      <c r="H544" s="269"/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  <c r="U544" s="72"/>
      <c r="V544" s="72"/>
      <c r="W544" s="72"/>
      <c r="X544" s="72"/>
      <c r="Y544" s="72"/>
      <c r="Z544" s="72"/>
      <c r="AA544" s="72"/>
      <c r="AB544" s="72"/>
    </row>
    <row r="545" spans="1:28" ht="15" customHeight="1" x14ac:dyDescent="0.2">
      <c r="A545" s="261"/>
      <c r="B545" s="280">
        <f>+Presupuesto!$A$41</f>
        <v>6</v>
      </c>
      <c r="C545" s="736" t="str">
        <f>+Presupuesto!$B$41</f>
        <v>CONTRAPISOS</v>
      </c>
      <c r="D545" s="724"/>
      <c r="E545" s="724"/>
      <c r="F545" s="724"/>
      <c r="G545" s="724"/>
      <c r="H545" s="725"/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  <c r="U545" s="72"/>
      <c r="V545" s="72"/>
      <c r="W545" s="72"/>
      <c r="X545" s="72"/>
      <c r="Y545" s="72"/>
      <c r="Z545" s="72"/>
      <c r="AA545" s="72"/>
      <c r="AB545" s="72"/>
    </row>
    <row r="546" spans="1:28" ht="15" customHeight="1" x14ac:dyDescent="0.2">
      <c r="A546" s="261"/>
      <c r="B546" s="160" t="str">
        <f>+Presupuesto!A43</f>
        <v>6.2</v>
      </c>
      <c r="C546" s="723" t="str">
        <f>+Presupuesto!B43</f>
        <v>Contrapiso sobre terreno natural de Hº simple e=10cm</v>
      </c>
      <c r="D546" s="724"/>
      <c r="E546" s="724"/>
      <c r="F546" s="724"/>
      <c r="G546" s="725"/>
      <c r="H546" s="161" t="str">
        <f>+Presupuesto!C43</f>
        <v>m2</v>
      </c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  <c r="AA546" s="72"/>
      <c r="AB546" s="72"/>
    </row>
    <row r="547" spans="1:28" ht="15" customHeight="1" x14ac:dyDescent="0.25">
      <c r="A547" s="261"/>
      <c r="B547" s="726" t="s">
        <v>180</v>
      </c>
      <c r="C547" s="727"/>
      <c r="D547" s="220"/>
      <c r="E547" s="729" t="s">
        <v>177</v>
      </c>
      <c r="F547" s="163" t="s">
        <v>181</v>
      </c>
      <c r="G547" s="221" t="s">
        <v>182</v>
      </c>
      <c r="H547" s="222" t="s">
        <v>181</v>
      </c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  <c r="U547" s="72"/>
      <c r="V547" s="72"/>
      <c r="W547" s="72"/>
      <c r="X547" s="72"/>
      <c r="Y547" s="72"/>
      <c r="Z547" s="72"/>
      <c r="AA547" s="72"/>
      <c r="AB547" s="72"/>
    </row>
    <row r="548" spans="1:28" ht="15" customHeight="1" x14ac:dyDescent="0.25">
      <c r="A548" s="261"/>
      <c r="B548" s="728"/>
      <c r="C548" s="681"/>
      <c r="D548" s="223"/>
      <c r="E548" s="730"/>
      <c r="F548" s="167" t="s">
        <v>183</v>
      </c>
      <c r="G548" s="224" t="s">
        <v>184</v>
      </c>
      <c r="H548" s="225" t="s">
        <v>178</v>
      </c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72"/>
      <c r="Y548" s="72"/>
      <c r="Z548" s="72"/>
      <c r="AA548" s="72"/>
      <c r="AB548" s="72"/>
    </row>
    <row r="549" spans="1:28" ht="15" customHeight="1" x14ac:dyDescent="0.2">
      <c r="A549" s="261"/>
      <c r="B549" s="170"/>
      <c r="C549" s="89"/>
      <c r="D549" s="89"/>
      <c r="E549" s="171"/>
      <c r="F549" s="172"/>
      <c r="G549" s="89"/>
      <c r="H549" s="226"/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72"/>
      <c r="Y549" s="72"/>
      <c r="Z549" s="72"/>
      <c r="AA549" s="72"/>
      <c r="AB549" s="72"/>
    </row>
    <row r="550" spans="1:28" ht="15" customHeight="1" x14ac:dyDescent="0.25">
      <c r="A550" s="261"/>
      <c r="B550" s="731" t="s">
        <v>185</v>
      </c>
      <c r="C550" s="686"/>
      <c r="D550" s="227"/>
      <c r="E550" s="174"/>
      <c r="F550" s="175"/>
      <c r="G550" s="228"/>
      <c r="H550" s="229">
        <f>SUM(H551:H553)</f>
        <v>9106.3867639797518</v>
      </c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  <c r="AA550" s="72"/>
      <c r="AB550" s="72"/>
    </row>
    <row r="551" spans="1:28" ht="15" customHeight="1" x14ac:dyDescent="0.2">
      <c r="A551" s="261"/>
      <c r="B551" s="249" t="str">
        <f>+'Lista de Precios'!$B$18</f>
        <v xml:space="preserve">Arena Mediana Lavada </v>
      </c>
      <c r="C551" s="257"/>
      <c r="D551" s="103"/>
      <c r="E551" s="180" t="str">
        <f>+'Lista de Precios'!$C$18</f>
        <v>m3</v>
      </c>
      <c r="F551" s="181">
        <f>+'Lista de Precios'!$D$18</f>
        <v>25315.658801835016</v>
      </c>
      <c r="G551" s="68">
        <v>0.05</v>
      </c>
      <c r="H551" s="232">
        <f>PRODUCT(F551*G551)</f>
        <v>1265.7829400917508</v>
      </c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  <c r="U551" s="72"/>
      <c r="V551" s="72"/>
      <c r="W551" s="72"/>
      <c r="X551" s="72"/>
      <c r="Y551" s="72"/>
      <c r="Z551" s="72"/>
      <c r="AA551" s="72"/>
      <c r="AB551" s="72"/>
    </row>
    <row r="552" spans="1:28" ht="15" customHeight="1" x14ac:dyDescent="0.2">
      <c r="A552" s="261"/>
      <c r="B552" s="249" t="str">
        <f>+'Lista de Precios'!$B$20</f>
        <v>Ripio Zarandeado 1/3</v>
      </c>
      <c r="C552" s="257"/>
      <c r="D552" s="103"/>
      <c r="E552" s="180" t="str">
        <f>+'Lista de Precios'!$C$20</f>
        <v>m3</v>
      </c>
      <c r="F552" s="181">
        <f>+'Lista de Precios'!$D$20</f>
        <v>21318.449517334731</v>
      </c>
      <c r="G552" s="68">
        <v>0.08</v>
      </c>
      <c r="H552" s="232">
        <f>PRODUCT(F552*G552)</f>
        <v>1705.4759613867786</v>
      </c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2"/>
      <c r="V552" s="72"/>
      <c r="W552" s="72"/>
      <c r="X552" s="72"/>
      <c r="Y552" s="72"/>
      <c r="Z552" s="72"/>
      <c r="AA552" s="72"/>
      <c r="AB552" s="72"/>
    </row>
    <row r="553" spans="1:28" ht="15" customHeight="1" x14ac:dyDescent="0.2">
      <c r="A553" s="261"/>
      <c r="B553" s="249" t="str">
        <f>+'Lista de Precios'!$B$12</f>
        <v>Cemento Portland</v>
      </c>
      <c r="C553" s="257"/>
      <c r="D553" s="103"/>
      <c r="E553" s="180" t="str">
        <f>+'Lista de Precios'!$C$12</f>
        <v>kg</v>
      </c>
      <c r="F553" s="181">
        <f>+'Lista de Precios'!$D$12</f>
        <v>262.18495138894116</v>
      </c>
      <c r="G553" s="68">
        <v>23.4</v>
      </c>
      <c r="H553" s="232">
        <f>PRODUCT(F553*G553)</f>
        <v>6135.1278625012228</v>
      </c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  <c r="U553" s="72"/>
      <c r="V553" s="72"/>
      <c r="W553" s="72"/>
      <c r="X553" s="72"/>
      <c r="Y553" s="72"/>
      <c r="Z553" s="72"/>
      <c r="AA553" s="72"/>
      <c r="AB553" s="72"/>
    </row>
    <row r="554" spans="1:28" ht="15" customHeight="1" x14ac:dyDescent="0.2">
      <c r="A554" s="261"/>
      <c r="B554" s="177"/>
      <c r="C554" s="230"/>
      <c r="D554" s="233"/>
      <c r="E554" s="180"/>
      <c r="F554" s="181"/>
      <c r="G554" s="68"/>
      <c r="H554" s="23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  <c r="Y554" s="72"/>
      <c r="Z554" s="72"/>
      <c r="AA554" s="72"/>
      <c r="AB554" s="72"/>
    </row>
    <row r="555" spans="1:28" ht="15" customHeight="1" x14ac:dyDescent="0.25">
      <c r="A555" s="261"/>
      <c r="B555" s="732" t="s">
        <v>186</v>
      </c>
      <c r="C555" s="623"/>
      <c r="D555" s="234"/>
      <c r="E555" s="189"/>
      <c r="F555" s="190"/>
      <c r="G555" s="235"/>
      <c r="H555" s="236">
        <f>SUM(H556:H557)</f>
        <v>6473.4528599999994</v>
      </c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  <c r="U555" s="72"/>
      <c r="V555" s="72"/>
      <c r="W555" s="72"/>
      <c r="X555" s="72"/>
      <c r="Y555" s="72"/>
      <c r="Z555" s="72"/>
      <c r="AA555" s="72"/>
      <c r="AB555" s="72"/>
    </row>
    <row r="556" spans="1:28" ht="15" customHeight="1" x14ac:dyDescent="0.2">
      <c r="A556" s="261"/>
      <c r="B556" s="720" t="s">
        <v>187</v>
      </c>
      <c r="C556" s="623"/>
      <c r="D556" s="233"/>
      <c r="E556" s="180" t="s">
        <v>188</v>
      </c>
      <c r="F556" s="181">
        <f>+'Mano de Obra'!$J$8</f>
        <v>10110.714599999999</v>
      </c>
      <c r="G556" s="68">
        <v>0.3</v>
      </c>
      <c r="H556" s="232">
        <f>PRODUCT(F556*G556)</f>
        <v>3033.2143799999999</v>
      </c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72"/>
      <c r="Y556" s="72"/>
      <c r="Z556" s="72"/>
      <c r="AA556" s="72"/>
      <c r="AB556" s="72"/>
    </row>
    <row r="557" spans="1:28" ht="15" customHeight="1" x14ac:dyDescent="0.2">
      <c r="A557" s="261"/>
      <c r="B557" s="720" t="s">
        <v>191</v>
      </c>
      <c r="C557" s="623"/>
      <c r="D557" s="233"/>
      <c r="E557" s="180" t="s">
        <v>188</v>
      </c>
      <c r="F557" s="181">
        <f>+'Mano de Obra'!$J$10</f>
        <v>8600.5962</v>
      </c>
      <c r="G557" s="68">
        <v>0.4</v>
      </c>
      <c r="H557" s="232">
        <f>PRODUCT(F557*G557)</f>
        <v>3440.23848</v>
      </c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  <c r="AA557" s="72"/>
      <c r="AB557" s="72"/>
    </row>
    <row r="558" spans="1:28" ht="15" customHeight="1" x14ac:dyDescent="0.2">
      <c r="A558" s="261"/>
      <c r="B558" s="721"/>
      <c r="C558" s="722"/>
      <c r="D558" s="252"/>
      <c r="E558" s="196"/>
      <c r="F558" s="253"/>
      <c r="G558" s="238"/>
      <c r="H558" s="254"/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  <c r="U558" s="72"/>
      <c r="V558" s="72"/>
      <c r="W558" s="72"/>
      <c r="X558" s="72"/>
      <c r="Y558" s="72"/>
      <c r="Z558" s="72"/>
      <c r="AA558" s="72"/>
      <c r="AB558" s="72"/>
    </row>
    <row r="559" spans="1:28" ht="15" customHeight="1" x14ac:dyDescent="0.2">
      <c r="A559" s="261"/>
      <c r="B559" s="200"/>
      <c r="C559" s="240"/>
      <c r="D559" s="240"/>
      <c r="E559" s="171"/>
      <c r="F559" s="172"/>
      <c r="G559" s="184"/>
      <c r="H559" s="64"/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  <c r="U559" s="72"/>
      <c r="V559" s="72"/>
      <c r="W559" s="72"/>
      <c r="X559" s="72"/>
      <c r="Y559" s="72"/>
      <c r="Z559" s="72"/>
      <c r="AA559" s="72"/>
      <c r="AB559" s="72"/>
    </row>
    <row r="560" spans="1:28" ht="15" customHeight="1" x14ac:dyDescent="0.25">
      <c r="A560" s="261"/>
      <c r="B560" s="203"/>
      <c r="C560" s="63"/>
      <c r="D560" s="63"/>
      <c r="E560" s="171"/>
      <c r="F560" s="172"/>
      <c r="G560" s="241" t="s">
        <v>190</v>
      </c>
      <c r="H560" s="242">
        <f>SUM(H550,H555)</f>
        <v>15579.839623979751</v>
      </c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  <c r="AA560" s="72"/>
      <c r="AB560" s="72"/>
    </row>
    <row r="561" spans="1:28" ht="15" customHeight="1" x14ac:dyDescent="0.25">
      <c r="A561" s="261"/>
      <c r="B561" s="206"/>
      <c r="C561" s="87"/>
      <c r="D561" s="87"/>
      <c r="E561" s="171"/>
      <c r="F561" s="172"/>
      <c r="G561" s="184"/>
      <c r="H561" s="207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  <c r="AA561" s="72"/>
      <c r="AB561" s="72"/>
    </row>
    <row r="562" spans="1:28" ht="15" customHeight="1" x14ac:dyDescent="0.25">
      <c r="A562" s="261"/>
      <c r="B562" s="262"/>
      <c r="C562" s="263"/>
      <c r="D562" s="263"/>
      <c r="E562" s="264"/>
      <c r="F562" s="265"/>
      <c r="G562" s="266"/>
      <c r="H562" s="267"/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72"/>
      <c r="Y562" s="72"/>
      <c r="Z562" s="72"/>
      <c r="AA562" s="72"/>
      <c r="AB562" s="72"/>
    </row>
    <row r="563" spans="1:28" ht="15" customHeight="1" x14ac:dyDescent="0.2">
      <c r="A563" s="261"/>
      <c r="B563" s="268"/>
      <c r="C563" s="72"/>
      <c r="D563" s="72"/>
      <c r="E563" s="264"/>
      <c r="F563" s="265"/>
      <c r="G563" s="72"/>
      <c r="H563" s="269"/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  <c r="U563" s="72"/>
      <c r="V563" s="72"/>
      <c r="W563" s="72"/>
      <c r="X563" s="72"/>
      <c r="Y563" s="72"/>
      <c r="Z563" s="72"/>
      <c r="AA563" s="72"/>
      <c r="AB563" s="72"/>
    </row>
    <row r="564" spans="1:28" ht="15" customHeight="1" x14ac:dyDescent="0.2">
      <c r="A564" s="261"/>
      <c r="B564" s="280">
        <f>+Presupuesto!$A$41</f>
        <v>6</v>
      </c>
      <c r="C564" s="736" t="str">
        <f>+Presupuesto!$B$41</f>
        <v>CONTRAPISOS</v>
      </c>
      <c r="D564" s="724"/>
      <c r="E564" s="724"/>
      <c r="F564" s="724"/>
      <c r="G564" s="724"/>
      <c r="H564" s="725"/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  <c r="U564" s="72"/>
      <c r="V564" s="72"/>
      <c r="W564" s="72"/>
      <c r="X564" s="72"/>
      <c r="Y564" s="72"/>
      <c r="Z564" s="72"/>
      <c r="AA564" s="72"/>
      <c r="AB564" s="72"/>
    </row>
    <row r="565" spans="1:28" ht="15" customHeight="1" x14ac:dyDescent="0.2">
      <c r="A565" s="261"/>
      <c r="B565" s="160" t="str">
        <f>+Presupuesto!A44</f>
        <v>6.3</v>
      </c>
      <c r="C565" s="723" t="str">
        <f>+Presupuesto!B44</f>
        <v>Contrapiso sobre terreno natural de Hº simple e=12cm</v>
      </c>
      <c r="D565" s="724"/>
      <c r="E565" s="724"/>
      <c r="F565" s="724"/>
      <c r="G565" s="725"/>
      <c r="H565" s="161" t="str">
        <f>+Presupuesto!C44</f>
        <v>m2</v>
      </c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  <c r="AA565" s="72"/>
      <c r="AB565" s="72"/>
    </row>
    <row r="566" spans="1:28" ht="15" customHeight="1" x14ac:dyDescent="0.25">
      <c r="A566" s="261"/>
      <c r="B566" s="726" t="s">
        <v>180</v>
      </c>
      <c r="C566" s="727"/>
      <c r="D566" s="220"/>
      <c r="E566" s="729" t="s">
        <v>177</v>
      </c>
      <c r="F566" s="163" t="s">
        <v>181</v>
      </c>
      <c r="G566" s="221" t="s">
        <v>182</v>
      </c>
      <c r="H566" s="222" t="s">
        <v>181</v>
      </c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72"/>
      <c r="Y566" s="72"/>
      <c r="Z566" s="72"/>
      <c r="AA566" s="72"/>
      <c r="AB566" s="72"/>
    </row>
    <row r="567" spans="1:28" ht="15" customHeight="1" x14ac:dyDescent="0.25">
      <c r="A567" s="261"/>
      <c r="B567" s="728"/>
      <c r="C567" s="681"/>
      <c r="D567" s="223"/>
      <c r="E567" s="730"/>
      <c r="F567" s="167" t="s">
        <v>183</v>
      </c>
      <c r="G567" s="224" t="s">
        <v>184</v>
      </c>
      <c r="H567" s="225" t="s">
        <v>178</v>
      </c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  <c r="AA567" s="72"/>
      <c r="AB567" s="72"/>
    </row>
    <row r="568" spans="1:28" ht="15" customHeight="1" x14ac:dyDescent="0.2">
      <c r="A568" s="261"/>
      <c r="B568" s="170"/>
      <c r="C568" s="89"/>
      <c r="D568" s="89"/>
      <c r="E568" s="171"/>
      <c r="F568" s="172"/>
      <c r="G568" s="89"/>
      <c r="H568" s="226"/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  <c r="U568" s="72"/>
      <c r="V568" s="72"/>
      <c r="W568" s="72"/>
      <c r="X568" s="72"/>
      <c r="Y568" s="72"/>
      <c r="Z568" s="72"/>
      <c r="AA568" s="72"/>
      <c r="AB568" s="72"/>
    </row>
    <row r="569" spans="1:28" ht="15" customHeight="1" x14ac:dyDescent="0.25">
      <c r="A569" s="261"/>
      <c r="B569" s="731" t="s">
        <v>185</v>
      </c>
      <c r="C569" s="686"/>
      <c r="D569" s="227"/>
      <c r="E569" s="174"/>
      <c r="F569" s="175"/>
      <c r="G569" s="228"/>
      <c r="H569" s="229">
        <f>SUM(H570:H572)</f>
        <v>11879.955419394133</v>
      </c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  <c r="AA569" s="72"/>
      <c r="AB569" s="72"/>
    </row>
    <row r="570" spans="1:28" ht="15" customHeight="1" x14ac:dyDescent="0.2">
      <c r="A570" s="261"/>
      <c r="B570" s="249" t="str">
        <f>+'Lista de Precios'!$B$18</f>
        <v xml:space="preserve">Arena Mediana Lavada </v>
      </c>
      <c r="C570" s="257"/>
      <c r="D570" s="103"/>
      <c r="E570" s="180" t="str">
        <f>+'Lista de Precios'!$C$18</f>
        <v>m3</v>
      </c>
      <c r="F570" s="181">
        <f>+'Lista de Precios'!$D$18</f>
        <v>25315.658801835016</v>
      </c>
      <c r="G570" s="68">
        <v>0.06</v>
      </c>
      <c r="H570" s="232">
        <f>PRODUCT(F570*G570)</f>
        <v>1518.9395281101008</v>
      </c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  <c r="AA570" s="72"/>
      <c r="AB570" s="72"/>
    </row>
    <row r="571" spans="1:28" ht="15" customHeight="1" x14ac:dyDescent="0.2">
      <c r="A571" s="261"/>
      <c r="B571" s="249" t="str">
        <f>+'Lista de Precios'!$B$20</f>
        <v>Ripio Zarandeado 1/3</v>
      </c>
      <c r="C571" s="257"/>
      <c r="D571" s="103"/>
      <c r="E571" s="180" t="str">
        <f>+'Lista de Precios'!$C$20</f>
        <v>m3</v>
      </c>
      <c r="F571" s="181">
        <f>+'Lista de Precios'!$D$20</f>
        <v>21318.449517334731</v>
      </c>
      <c r="G571" s="68">
        <v>0.09</v>
      </c>
      <c r="H571" s="232">
        <f>PRODUCT(F571*G571)</f>
        <v>1918.6604565601258</v>
      </c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72"/>
      <c r="Y571" s="72"/>
      <c r="Z571" s="72"/>
      <c r="AA571" s="72"/>
      <c r="AB571" s="72"/>
    </row>
    <row r="572" spans="1:28" ht="15" customHeight="1" x14ac:dyDescent="0.2">
      <c r="A572" s="261"/>
      <c r="B572" s="249" t="str">
        <f>+'Lista de Precios'!$B$12</f>
        <v>Cemento Portland</v>
      </c>
      <c r="C572" s="257"/>
      <c r="D572" s="103"/>
      <c r="E572" s="180" t="str">
        <f>+'Lista de Precios'!$C$12</f>
        <v>kg</v>
      </c>
      <c r="F572" s="181">
        <f>+'Lista de Precios'!$D$12</f>
        <v>262.18495138894116</v>
      </c>
      <c r="G572" s="68">
        <v>32.200000000000003</v>
      </c>
      <c r="H572" s="232">
        <f>PRODUCT(F572*G572)</f>
        <v>8442.355434723906</v>
      </c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72"/>
      <c r="Y572" s="72"/>
      <c r="Z572" s="72"/>
      <c r="AA572" s="72"/>
      <c r="AB572" s="72"/>
    </row>
    <row r="573" spans="1:28" ht="15" customHeight="1" x14ac:dyDescent="0.2">
      <c r="A573" s="261"/>
      <c r="B573" s="177"/>
      <c r="C573" s="230"/>
      <c r="D573" s="233"/>
      <c r="E573" s="180"/>
      <c r="F573" s="181"/>
      <c r="G573" s="68"/>
      <c r="H573" s="23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  <c r="AA573" s="72"/>
      <c r="AB573" s="72"/>
    </row>
    <row r="574" spans="1:28" ht="15" customHeight="1" x14ac:dyDescent="0.25">
      <c r="A574" s="261"/>
      <c r="B574" s="732" t="s">
        <v>186</v>
      </c>
      <c r="C574" s="623"/>
      <c r="D574" s="234"/>
      <c r="E574" s="189"/>
      <c r="F574" s="190"/>
      <c r="G574" s="235"/>
      <c r="H574" s="236">
        <f>SUM(H575:H576)</f>
        <v>7424.119584</v>
      </c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  <c r="AA574" s="72"/>
      <c r="AB574" s="72"/>
    </row>
    <row r="575" spans="1:28" ht="15" customHeight="1" x14ac:dyDescent="0.2">
      <c r="A575" s="261"/>
      <c r="B575" s="720" t="s">
        <v>187</v>
      </c>
      <c r="C575" s="623"/>
      <c r="D575" s="233"/>
      <c r="E575" s="180" t="s">
        <v>188</v>
      </c>
      <c r="F575" s="181">
        <f>+'Mano de Obra'!$J$8</f>
        <v>10110.714599999999</v>
      </c>
      <c r="G575" s="68">
        <v>0.36</v>
      </c>
      <c r="H575" s="232">
        <f>PRODUCT(F575*G575)</f>
        <v>3639.8572559999998</v>
      </c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  <c r="AA575" s="72"/>
      <c r="AB575" s="72"/>
    </row>
    <row r="576" spans="1:28" ht="15" customHeight="1" x14ac:dyDescent="0.2">
      <c r="A576" s="261"/>
      <c r="B576" s="720" t="s">
        <v>191</v>
      </c>
      <c r="C576" s="623"/>
      <c r="D576" s="233"/>
      <c r="E576" s="180" t="s">
        <v>188</v>
      </c>
      <c r="F576" s="181">
        <f>+'Mano de Obra'!$J$10</f>
        <v>8600.5962</v>
      </c>
      <c r="G576" s="68">
        <v>0.44</v>
      </c>
      <c r="H576" s="232">
        <f>PRODUCT(F576*G576)</f>
        <v>3784.2623279999998</v>
      </c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72"/>
      <c r="Y576" s="72"/>
      <c r="Z576" s="72"/>
      <c r="AA576" s="72"/>
      <c r="AB576" s="72"/>
    </row>
    <row r="577" spans="1:28" ht="15" customHeight="1" x14ac:dyDescent="0.2">
      <c r="A577" s="261"/>
      <c r="B577" s="721"/>
      <c r="C577" s="722"/>
      <c r="D577" s="252"/>
      <c r="E577" s="196"/>
      <c r="F577" s="253"/>
      <c r="G577" s="238"/>
      <c r="H577" s="254"/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  <c r="U577" s="72"/>
      <c r="V577" s="72"/>
      <c r="W577" s="72"/>
      <c r="X577" s="72"/>
      <c r="Y577" s="72"/>
      <c r="Z577" s="72"/>
      <c r="AA577" s="72"/>
      <c r="AB577" s="72"/>
    </row>
    <row r="578" spans="1:28" ht="15" customHeight="1" x14ac:dyDescent="0.2">
      <c r="A578" s="261"/>
      <c r="B578" s="200"/>
      <c r="C578" s="240"/>
      <c r="D578" s="240"/>
      <c r="E578" s="171"/>
      <c r="F578" s="172"/>
      <c r="G578" s="184"/>
      <c r="H578" s="64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  <c r="AA578" s="72"/>
      <c r="AB578" s="72"/>
    </row>
    <row r="579" spans="1:28" ht="15" customHeight="1" x14ac:dyDescent="0.25">
      <c r="A579" s="261"/>
      <c r="B579" s="203"/>
      <c r="C579" s="63"/>
      <c r="D579" s="63"/>
      <c r="E579" s="171"/>
      <c r="F579" s="172"/>
      <c r="G579" s="241" t="s">
        <v>190</v>
      </c>
      <c r="H579" s="242">
        <f>SUM(H569,H574)</f>
        <v>19304.075003394133</v>
      </c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  <c r="Y579" s="72"/>
      <c r="Z579" s="72"/>
      <c r="AA579" s="72"/>
      <c r="AB579" s="72"/>
    </row>
    <row r="580" spans="1:28" ht="15" customHeight="1" x14ac:dyDescent="0.25">
      <c r="A580" s="261"/>
      <c r="B580" s="206"/>
      <c r="C580" s="87"/>
      <c r="D580" s="87"/>
      <c r="E580" s="171"/>
      <c r="F580" s="172"/>
      <c r="G580" s="184"/>
      <c r="H580" s="207"/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  <c r="U580" s="72"/>
      <c r="V580" s="72"/>
      <c r="W580" s="72"/>
      <c r="X580" s="72"/>
      <c r="Y580" s="72"/>
      <c r="Z580" s="72"/>
      <c r="AA580" s="72"/>
      <c r="AB580" s="72"/>
    </row>
    <row r="581" spans="1:28" ht="15" customHeight="1" x14ac:dyDescent="0.25">
      <c r="A581" s="261"/>
      <c r="B581" s="262"/>
      <c r="C581" s="263"/>
      <c r="D581" s="263"/>
      <c r="E581" s="264"/>
      <c r="F581" s="265"/>
      <c r="G581" s="266"/>
      <c r="H581" s="267"/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72"/>
      <c r="Y581" s="72"/>
      <c r="Z581" s="72"/>
      <c r="AA581" s="72"/>
      <c r="AB581" s="72"/>
    </row>
    <row r="582" spans="1:28" ht="15" customHeight="1" x14ac:dyDescent="0.2">
      <c r="A582" s="261"/>
      <c r="B582" s="268"/>
      <c r="C582" s="72"/>
      <c r="D582" s="72"/>
      <c r="E582" s="264"/>
      <c r="F582" s="265"/>
      <c r="G582" s="72"/>
      <c r="H582" s="269"/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  <c r="U582" s="72"/>
      <c r="V582" s="72"/>
      <c r="W582" s="72"/>
      <c r="X582" s="72"/>
      <c r="Y582" s="72"/>
      <c r="Z582" s="72"/>
      <c r="AA582" s="72"/>
      <c r="AB582" s="72"/>
    </row>
    <row r="583" spans="1:28" ht="15" customHeight="1" x14ac:dyDescent="0.2">
      <c r="A583" s="261"/>
      <c r="B583" s="280">
        <f>+Presupuesto!$A$41</f>
        <v>6</v>
      </c>
      <c r="C583" s="736" t="str">
        <f>+Presupuesto!$B$41</f>
        <v>CONTRAPISOS</v>
      </c>
      <c r="D583" s="724"/>
      <c r="E583" s="724"/>
      <c r="F583" s="724"/>
      <c r="G583" s="724"/>
      <c r="H583" s="725"/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  <c r="U583" s="72"/>
      <c r="V583" s="72"/>
      <c r="W583" s="72"/>
      <c r="X583" s="72"/>
      <c r="Y583" s="72"/>
      <c r="Z583" s="72"/>
      <c r="AA583" s="72"/>
      <c r="AB583" s="72"/>
    </row>
    <row r="584" spans="1:28" ht="15" customHeight="1" x14ac:dyDescent="0.2">
      <c r="A584" s="261"/>
      <c r="B584" s="160" t="str">
        <f>+Presupuesto!A45</f>
        <v>6.4</v>
      </c>
      <c r="C584" s="723" t="str">
        <f>+Presupuesto!B45</f>
        <v>Contrapiso sobre terreno natural de Hº aramdo e=12cm con malla Q92</v>
      </c>
      <c r="D584" s="724"/>
      <c r="E584" s="724"/>
      <c r="F584" s="724"/>
      <c r="G584" s="725"/>
      <c r="H584" s="161" t="str">
        <f>+Presupuesto!C45</f>
        <v>m2</v>
      </c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72"/>
      <c r="Y584" s="72"/>
      <c r="Z584" s="72"/>
      <c r="AA584" s="72"/>
      <c r="AB584" s="72"/>
    </row>
    <row r="585" spans="1:28" ht="15" customHeight="1" x14ac:dyDescent="0.25">
      <c r="A585" s="261"/>
      <c r="B585" s="726" t="s">
        <v>180</v>
      </c>
      <c r="C585" s="727"/>
      <c r="D585" s="220"/>
      <c r="E585" s="729" t="s">
        <v>177</v>
      </c>
      <c r="F585" s="163" t="s">
        <v>181</v>
      </c>
      <c r="G585" s="221" t="s">
        <v>182</v>
      </c>
      <c r="H585" s="222" t="s">
        <v>181</v>
      </c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72"/>
      <c r="Y585" s="72"/>
      <c r="Z585" s="72"/>
      <c r="AA585" s="72"/>
      <c r="AB585" s="72"/>
    </row>
    <row r="586" spans="1:28" ht="15" customHeight="1" x14ac:dyDescent="0.25">
      <c r="A586" s="261"/>
      <c r="B586" s="728"/>
      <c r="C586" s="681"/>
      <c r="D586" s="223"/>
      <c r="E586" s="730"/>
      <c r="F586" s="167" t="s">
        <v>183</v>
      </c>
      <c r="G586" s="224" t="s">
        <v>184</v>
      </c>
      <c r="H586" s="225" t="s">
        <v>178</v>
      </c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72"/>
      <c r="Y586" s="72"/>
      <c r="Z586" s="72"/>
      <c r="AA586" s="72"/>
      <c r="AB586" s="72"/>
    </row>
    <row r="587" spans="1:28" ht="15" customHeight="1" x14ac:dyDescent="0.2">
      <c r="A587" s="261"/>
      <c r="B587" s="170"/>
      <c r="C587" s="89"/>
      <c r="D587" s="89"/>
      <c r="E587" s="171"/>
      <c r="F587" s="172"/>
      <c r="G587" s="89"/>
      <c r="H587" s="226"/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  <c r="U587" s="72"/>
      <c r="V587" s="72"/>
      <c r="W587" s="72"/>
      <c r="X587" s="72"/>
      <c r="Y587" s="72"/>
      <c r="Z587" s="72"/>
      <c r="AA587" s="72"/>
      <c r="AB587" s="72"/>
    </row>
    <row r="588" spans="1:28" ht="15" customHeight="1" x14ac:dyDescent="0.25">
      <c r="A588" s="261"/>
      <c r="B588" s="731" t="s">
        <v>185</v>
      </c>
      <c r="C588" s="686"/>
      <c r="D588" s="227"/>
      <c r="E588" s="174"/>
      <c r="F588" s="175"/>
      <c r="G588" s="228"/>
      <c r="H588" s="229">
        <f>SUM(H589:H593)</f>
        <v>17596.070494400617</v>
      </c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72"/>
      <c r="Y588" s="72"/>
      <c r="Z588" s="72"/>
      <c r="AA588" s="72"/>
      <c r="AB588" s="72"/>
    </row>
    <row r="589" spans="1:28" ht="15" customHeight="1" x14ac:dyDescent="0.2">
      <c r="A589" s="261"/>
      <c r="B589" s="249" t="str">
        <f>+'Lista de Precios'!$B$18</f>
        <v xml:space="preserve">Arena Mediana Lavada </v>
      </c>
      <c r="C589" s="257"/>
      <c r="D589" s="103"/>
      <c r="E589" s="180" t="str">
        <f>+'Lista de Precios'!$C$18</f>
        <v>m3</v>
      </c>
      <c r="F589" s="181">
        <f>+'Lista de Precios'!$D$18</f>
        <v>25315.658801835016</v>
      </c>
      <c r="G589" s="68">
        <v>0.06</v>
      </c>
      <c r="H589" s="232">
        <f>PRODUCT(F589*G589)</f>
        <v>1518.9395281101008</v>
      </c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  <c r="U589" s="72"/>
      <c r="V589" s="72"/>
      <c r="W589" s="72"/>
      <c r="X589" s="72"/>
      <c r="Y589" s="72"/>
      <c r="Z589" s="72"/>
      <c r="AA589" s="72"/>
      <c r="AB589" s="72"/>
    </row>
    <row r="590" spans="1:28" ht="15" customHeight="1" x14ac:dyDescent="0.2">
      <c r="A590" s="261"/>
      <c r="B590" s="249" t="str">
        <f>+'Lista de Precios'!$B$20</f>
        <v>Ripio Zarandeado 1/3</v>
      </c>
      <c r="C590" s="257"/>
      <c r="D590" s="103"/>
      <c r="E590" s="180" t="str">
        <f>+'Lista de Precios'!$C$20</f>
        <v>m3</v>
      </c>
      <c r="F590" s="181">
        <f>+'Lista de Precios'!$D$20</f>
        <v>21318.449517334731</v>
      </c>
      <c r="G590" s="68">
        <v>0.08</v>
      </c>
      <c r="H590" s="232">
        <f>PRODUCT(F590*G590)</f>
        <v>1705.4759613867786</v>
      </c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72"/>
      <c r="Y590" s="72"/>
      <c r="Z590" s="72"/>
      <c r="AA590" s="72"/>
      <c r="AB590" s="72"/>
    </row>
    <row r="591" spans="1:28" ht="15" customHeight="1" x14ac:dyDescent="0.2">
      <c r="A591" s="261"/>
      <c r="B591" s="249" t="str">
        <f>+'Lista de Precios'!$B$12</f>
        <v>Cemento Portland</v>
      </c>
      <c r="C591" s="257"/>
      <c r="D591" s="103"/>
      <c r="E591" s="180" t="str">
        <f>+'Lista de Precios'!$C$12</f>
        <v>kg</v>
      </c>
      <c r="F591" s="181">
        <f>+'Lista de Precios'!$D$12</f>
        <v>262.18495138894116</v>
      </c>
      <c r="G591" s="68">
        <v>36</v>
      </c>
      <c r="H591" s="232">
        <f>PRODUCT(F591*G591)</f>
        <v>9438.6582500018812</v>
      </c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  <c r="U591" s="72"/>
      <c r="V591" s="72"/>
      <c r="W591" s="72"/>
      <c r="X591" s="72"/>
      <c r="Y591" s="72"/>
      <c r="Z591" s="72"/>
      <c r="AA591" s="72"/>
      <c r="AB591" s="72"/>
    </row>
    <row r="592" spans="1:28" ht="15" customHeight="1" x14ac:dyDescent="0.2">
      <c r="A592" s="261"/>
      <c r="B592" s="271" t="str">
        <f>+'Lista de Precios'!$B$26</f>
        <v>Malla Sima Q131 15x15x5 6,00x2,40</v>
      </c>
      <c r="C592" s="103"/>
      <c r="D592" s="103"/>
      <c r="E592" s="180" t="str">
        <f>+'Lista de Precios'!$C$26</f>
        <v>m2</v>
      </c>
      <c r="F592" s="181">
        <f>+'Lista de Precios'!$D$26</f>
        <v>3327.6203928397736</v>
      </c>
      <c r="G592" s="68">
        <v>1.05</v>
      </c>
      <c r="H592" s="232">
        <f>PRODUCT(F592*G592)</f>
        <v>3494.0014124817626</v>
      </c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  <c r="U592" s="72"/>
      <c r="V592" s="72"/>
      <c r="W592" s="72"/>
      <c r="X592" s="72"/>
      <c r="Y592" s="72"/>
      <c r="Z592" s="72"/>
      <c r="AA592" s="72"/>
      <c r="AB592" s="72"/>
    </row>
    <row r="593" spans="1:28" ht="15" customHeight="1" x14ac:dyDescent="0.2">
      <c r="A593" s="261"/>
      <c r="B593" s="720" t="str">
        <f>+'Lista de Precios'!$B$55</f>
        <v xml:space="preserve">Alquitran </v>
      </c>
      <c r="C593" s="623"/>
      <c r="D593" s="95"/>
      <c r="E593" s="180" t="str">
        <f>+'Lista de Precios'!$C$55</f>
        <v>kg</v>
      </c>
      <c r="F593" s="181">
        <f>+'Lista de Precios'!$D$55</f>
        <v>2398.3255707001576</v>
      </c>
      <c r="G593" s="68">
        <v>0.6</v>
      </c>
      <c r="H593" s="232">
        <f>PRODUCT(F593*G593)</f>
        <v>1438.9953424200946</v>
      </c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72"/>
      <c r="Y593" s="72"/>
      <c r="Z593" s="72"/>
      <c r="AA593" s="72"/>
      <c r="AB593" s="72"/>
    </row>
    <row r="594" spans="1:28" ht="15" customHeight="1" x14ac:dyDescent="0.2">
      <c r="A594" s="261"/>
      <c r="B594" s="177"/>
      <c r="C594" s="230"/>
      <c r="D594" s="233"/>
      <c r="E594" s="180"/>
      <c r="F594" s="181"/>
      <c r="G594" s="68"/>
      <c r="H594" s="232"/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  <c r="U594" s="72"/>
      <c r="V594" s="72"/>
      <c r="W594" s="72"/>
      <c r="X594" s="72"/>
      <c r="Y594" s="72"/>
      <c r="Z594" s="72"/>
      <c r="AA594" s="72"/>
      <c r="AB594" s="72"/>
    </row>
    <row r="595" spans="1:28" ht="15" customHeight="1" x14ac:dyDescent="0.25">
      <c r="A595" s="261"/>
      <c r="B595" s="732" t="s">
        <v>186</v>
      </c>
      <c r="C595" s="623"/>
      <c r="D595" s="234"/>
      <c r="E595" s="189"/>
      <c r="F595" s="190"/>
      <c r="G595" s="235"/>
      <c r="H595" s="236">
        <f>SUM(H596:H597)</f>
        <v>9355.6553999999996</v>
      </c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  <c r="U595" s="72"/>
      <c r="V595" s="72"/>
      <c r="W595" s="72"/>
      <c r="X595" s="72"/>
      <c r="Y595" s="72"/>
      <c r="Z595" s="72"/>
      <c r="AA595" s="72"/>
      <c r="AB595" s="72"/>
    </row>
    <row r="596" spans="1:28" ht="15" customHeight="1" x14ac:dyDescent="0.2">
      <c r="A596" s="261"/>
      <c r="B596" s="720" t="s">
        <v>187</v>
      </c>
      <c r="C596" s="623"/>
      <c r="D596" s="233"/>
      <c r="E596" s="180" t="s">
        <v>188</v>
      </c>
      <c r="F596" s="181">
        <f>+'Mano de Obra'!$J$8</f>
        <v>10110.714599999999</v>
      </c>
      <c r="G596" s="68">
        <v>0.5</v>
      </c>
      <c r="H596" s="232">
        <f>PRODUCT(F596*G596)</f>
        <v>5055.3572999999997</v>
      </c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72"/>
      <c r="Y596" s="72"/>
      <c r="Z596" s="72"/>
      <c r="AA596" s="72"/>
      <c r="AB596" s="72"/>
    </row>
    <row r="597" spans="1:28" ht="15" customHeight="1" x14ac:dyDescent="0.2">
      <c r="A597" s="261"/>
      <c r="B597" s="720" t="s">
        <v>191</v>
      </c>
      <c r="C597" s="623"/>
      <c r="D597" s="233"/>
      <c r="E597" s="180" t="s">
        <v>188</v>
      </c>
      <c r="F597" s="181">
        <f>+'Mano de Obra'!$J$10</f>
        <v>8600.5962</v>
      </c>
      <c r="G597" s="68">
        <v>0.5</v>
      </c>
      <c r="H597" s="232">
        <f>PRODUCT(F597*G597)</f>
        <v>4300.2981</v>
      </c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  <c r="U597" s="72"/>
      <c r="V597" s="72"/>
      <c r="W597" s="72"/>
      <c r="X597" s="72"/>
      <c r="Y597" s="72"/>
      <c r="Z597" s="72"/>
      <c r="AA597" s="72"/>
      <c r="AB597" s="72"/>
    </row>
    <row r="598" spans="1:28" ht="15" customHeight="1" x14ac:dyDescent="0.2">
      <c r="A598" s="261"/>
      <c r="B598" s="721"/>
      <c r="C598" s="722"/>
      <c r="D598" s="252"/>
      <c r="E598" s="196"/>
      <c r="F598" s="278"/>
      <c r="G598" s="279"/>
      <c r="H598" s="254"/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  <c r="U598" s="72"/>
      <c r="V598" s="72"/>
      <c r="W598" s="72"/>
      <c r="X598" s="72"/>
      <c r="Y598" s="72"/>
      <c r="Z598" s="72"/>
      <c r="AA598" s="72"/>
      <c r="AB598" s="72"/>
    </row>
    <row r="599" spans="1:28" ht="15" customHeight="1" x14ac:dyDescent="0.2">
      <c r="A599" s="261"/>
      <c r="B599" s="200"/>
      <c r="C599" s="240"/>
      <c r="D599" s="240"/>
      <c r="E599" s="171"/>
      <c r="F599" s="172"/>
      <c r="G599" s="184"/>
      <c r="H599" s="64"/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  <c r="U599" s="72"/>
      <c r="V599" s="72"/>
      <c r="W599" s="72"/>
      <c r="X599" s="72"/>
      <c r="Y599" s="72"/>
      <c r="Z599" s="72"/>
      <c r="AA599" s="72"/>
      <c r="AB599" s="72"/>
    </row>
    <row r="600" spans="1:28" ht="15" customHeight="1" x14ac:dyDescent="0.25">
      <c r="A600" s="261"/>
      <c r="B600" s="203"/>
      <c r="C600" s="63"/>
      <c r="D600" s="63"/>
      <c r="E600" s="171"/>
      <c r="F600" s="172"/>
      <c r="G600" s="241" t="s">
        <v>190</v>
      </c>
      <c r="H600" s="242">
        <f>SUM(H588,H595)</f>
        <v>26951.725894400617</v>
      </c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  <c r="U600" s="72"/>
      <c r="V600" s="72"/>
      <c r="W600" s="72"/>
      <c r="X600" s="72"/>
      <c r="Y600" s="72"/>
      <c r="Z600" s="72"/>
      <c r="AA600" s="72"/>
      <c r="AB600" s="72"/>
    </row>
    <row r="601" spans="1:28" ht="15" customHeight="1" x14ac:dyDescent="0.25">
      <c r="A601" s="261"/>
      <c r="B601" s="206"/>
      <c r="C601" s="87"/>
      <c r="D601" s="87"/>
      <c r="E601" s="171"/>
      <c r="F601" s="172"/>
      <c r="G601" s="184"/>
      <c r="H601" s="207"/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  <c r="U601" s="72"/>
      <c r="V601" s="72"/>
      <c r="W601" s="72"/>
      <c r="X601" s="72"/>
      <c r="Y601" s="72"/>
      <c r="Z601" s="72"/>
      <c r="AA601" s="72"/>
      <c r="AB601" s="72"/>
    </row>
    <row r="602" spans="1:28" ht="15" customHeight="1" x14ac:dyDescent="0.25">
      <c r="A602" s="261"/>
      <c r="B602" s="262"/>
      <c r="C602" s="263"/>
      <c r="D602" s="263"/>
      <c r="E602" s="264"/>
      <c r="F602" s="265"/>
      <c r="G602" s="266"/>
      <c r="H602" s="267"/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  <c r="U602" s="72"/>
      <c r="V602" s="72"/>
      <c r="W602" s="72"/>
      <c r="X602" s="72"/>
      <c r="Y602" s="72"/>
      <c r="Z602" s="72"/>
      <c r="AA602" s="72"/>
      <c r="AB602" s="72"/>
    </row>
    <row r="603" spans="1:28" ht="15" customHeight="1" x14ac:dyDescent="0.2">
      <c r="A603" s="261"/>
      <c r="B603" s="268"/>
      <c r="C603" s="72"/>
      <c r="D603" s="72"/>
      <c r="E603" s="264"/>
      <c r="F603" s="265"/>
      <c r="G603" s="72"/>
      <c r="H603" s="269"/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  <c r="U603" s="72"/>
      <c r="V603" s="72"/>
      <c r="W603" s="72"/>
      <c r="X603" s="72"/>
      <c r="Y603" s="72"/>
      <c r="Z603" s="72"/>
      <c r="AA603" s="72"/>
      <c r="AB603" s="72"/>
    </row>
    <row r="604" spans="1:28" ht="15" customHeight="1" x14ac:dyDescent="0.2">
      <c r="A604" s="261"/>
      <c r="B604" s="280">
        <f>+Presupuesto!$A$41</f>
        <v>6</v>
      </c>
      <c r="C604" s="736" t="str">
        <f>+Presupuesto!$B$41</f>
        <v>CONTRAPISOS</v>
      </c>
      <c r="D604" s="724"/>
      <c r="E604" s="724"/>
      <c r="F604" s="724"/>
      <c r="G604" s="724"/>
      <c r="H604" s="725"/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  <c r="U604" s="72"/>
      <c r="V604" s="72"/>
      <c r="W604" s="72"/>
      <c r="X604" s="72"/>
      <c r="Y604" s="72"/>
      <c r="Z604" s="72"/>
      <c r="AA604" s="72"/>
      <c r="AB604" s="72"/>
    </row>
    <row r="605" spans="1:28" ht="15" customHeight="1" x14ac:dyDescent="0.2">
      <c r="A605" s="261"/>
      <c r="B605" s="160" t="str">
        <f>+Presupuesto!A46</f>
        <v>6.5</v>
      </c>
      <c r="C605" s="723" t="str">
        <f>+Presupuesto!B46</f>
        <v>Contrapiso Hº simple e=8cm</v>
      </c>
      <c r="D605" s="724"/>
      <c r="E605" s="724"/>
      <c r="F605" s="724"/>
      <c r="G605" s="725"/>
      <c r="H605" s="161" t="str">
        <f>+Presupuesto!C46</f>
        <v>m2</v>
      </c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  <c r="U605" s="72"/>
      <c r="V605" s="72"/>
      <c r="W605" s="72"/>
      <c r="X605" s="72"/>
      <c r="Y605" s="72"/>
      <c r="Z605" s="72"/>
      <c r="AA605" s="72"/>
      <c r="AB605" s="72"/>
    </row>
    <row r="606" spans="1:28" ht="15" customHeight="1" x14ac:dyDescent="0.25">
      <c r="A606" s="261"/>
      <c r="B606" s="726" t="s">
        <v>180</v>
      </c>
      <c r="C606" s="727"/>
      <c r="D606" s="220"/>
      <c r="E606" s="729" t="s">
        <v>177</v>
      </c>
      <c r="F606" s="163" t="s">
        <v>181</v>
      </c>
      <c r="G606" s="221" t="s">
        <v>182</v>
      </c>
      <c r="H606" s="222" t="s">
        <v>181</v>
      </c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  <c r="U606" s="72"/>
      <c r="V606" s="72"/>
      <c r="W606" s="72"/>
      <c r="X606" s="72"/>
      <c r="Y606" s="72"/>
      <c r="Z606" s="72"/>
      <c r="AA606" s="72"/>
      <c r="AB606" s="72"/>
    </row>
    <row r="607" spans="1:28" ht="15" customHeight="1" x14ac:dyDescent="0.25">
      <c r="A607" s="261"/>
      <c r="B607" s="728"/>
      <c r="C607" s="681"/>
      <c r="D607" s="223"/>
      <c r="E607" s="730"/>
      <c r="F607" s="167" t="s">
        <v>183</v>
      </c>
      <c r="G607" s="224" t="s">
        <v>184</v>
      </c>
      <c r="H607" s="225" t="s">
        <v>178</v>
      </c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  <c r="U607" s="72"/>
      <c r="V607" s="72"/>
      <c r="W607" s="72"/>
      <c r="X607" s="72"/>
      <c r="Y607" s="72"/>
      <c r="Z607" s="72"/>
      <c r="AA607" s="72"/>
      <c r="AB607" s="72"/>
    </row>
    <row r="608" spans="1:28" ht="15" customHeight="1" x14ac:dyDescent="0.2">
      <c r="A608" s="261"/>
      <c r="B608" s="170"/>
      <c r="C608" s="89"/>
      <c r="D608" s="89"/>
      <c r="E608" s="171"/>
      <c r="F608" s="172"/>
      <c r="G608" s="89"/>
      <c r="H608" s="226"/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  <c r="U608" s="72"/>
      <c r="V608" s="72"/>
      <c r="W608" s="72"/>
      <c r="X608" s="72"/>
      <c r="Y608" s="72"/>
      <c r="Z608" s="72"/>
      <c r="AA608" s="72"/>
      <c r="AB608" s="72"/>
    </row>
    <row r="609" spans="1:28" ht="15" customHeight="1" x14ac:dyDescent="0.25">
      <c r="A609" s="261"/>
      <c r="B609" s="731" t="s">
        <v>185</v>
      </c>
      <c r="C609" s="686"/>
      <c r="D609" s="227"/>
      <c r="E609" s="174"/>
      <c r="F609" s="175"/>
      <c r="G609" s="228"/>
      <c r="H609" s="229">
        <f>SUM(H610:H613)</f>
        <v>10258.813112452979</v>
      </c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/>
      <c r="AA609" s="72"/>
      <c r="AB609" s="72"/>
    </row>
    <row r="610" spans="1:28" ht="15" customHeight="1" x14ac:dyDescent="0.25">
      <c r="A610" s="261"/>
      <c r="B610" s="249" t="str">
        <f>+'Lista de Precios'!$B$18</f>
        <v xml:space="preserve">Arena Mediana Lavada </v>
      </c>
      <c r="C610" s="67"/>
      <c r="D610" s="251"/>
      <c r="E610" s="180" t="str">
        <f>+'Lista de Precios'!$C$18</f>
        <v>m3</v>
      </c>
      <c r="F610" s="181">
        <f>+'Lista de Precios'!$D$18</f>
        <v>25315.658801835016</v>
      </c>
      <c r="G610" s="68">
        <v>0.04</v>
      </c>
      <c r="H610" s="232">
        <f>PRODUCT(F610*G610)</f>
        <v>1012.6263520734007</v>
      </c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  <c r="U610" s="72"/>
      <c r="V610" s="72"/>
      <c r="W610" s="72"/>
      <c r="X610" s="72"/>
      <c r="Y610" s="72"/>
      <c r="Z610" s="72"/>
      <c r="AA610" s="72"/>
      <c r="AB610" s="72"/>
    </row>
    <row r="611" spans="1:28" ht="15" customHeight="1" x14ac:dyDescent="0.2">
      <c r="A611" s="261"/>
      <c r="B611" s="249" t="str">
        <f>+'Lista de Precios'!$B$20</f>
        <v>Ripio Zarandeado 1/3</v>
      </c>
      <c r="C611" s="257"/>
      <c r="D611" s="103"/>
      <c r="E611" s="180" t="str">
        <f>+'Lista de Precios'!$C$20</f>
        <v>m3</v>
      </c>
      <c r="F611" s="181">
        <f>+'Lista de Precios'!$D$20</f>
        <v>21318.449517334731</v>
      </c>
      <c r="G611" s="68">
        <v>6.0999999999999999E-2</v>
      </c>
      <c r="H611" s="232">
        <f>PRODUCT(F611*G611)</f>
        <v>1300.4254205574186</v>
      </c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  <c r="U611" s="72"/>
      <c r="V611" s="72"/>
      <c r="W611" s="72"/>
      <c r="X611" s="72"/>
      <c r="Y611" s="72"/>
      <c r="Z611" s="72"/>
      <c r="AA611" s="72"/>
      <c r="AB611" s="72"/>
    </row>
    <row r="612" spans="1:28" ht="15" customHeight="1" x14ac:dyDescent="0.25">
      <c r="A612" s="261"/>
      <c r="B612" s="249" t="str">
        <f>+'Lista de Precios'!$B$12</f>
        <v>Cemento Portland</v>
      </c>
      <c r="C612" s="67"/>
      <c r="D612" s="251"/>
      <c r="E612" s="180" t="str">
        <f>+'Lista de Precios'!$C$12</f>
        <v>kg</v>
      </c>
      <c r="F612" s="181">
        <f>+'Lista de Precios'!$D$12</f>
        <v>262.18495138894116</v>
      </c>
      <c r="G612" s="68">
        <v>28</v>
      </c>
      <c r="H612" s="232">
        <f>PRODUCT(F612*G612)</f>
        <v>7341.1786388903529</v>
      </c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  <c r="U612" s="72"/>
      <c r="V612" s="72"/>
      <c r="W612" s="72"/>
      <c r="X612" s="72"/>
      <c r="Y612" s="72"/>
      <c r="Z612" s="72"/>
      <c r="AA612" s="72"/>
      <c r="AB612" s="72"/>
    </row>
    <row r="613" spans="1:28" ht="15" customHeight="1" x14ac:dyDescent="0.2">
      <c r="A613" s="261"/>
      <c r="B613" s="215" t="str">
        <f>+'Lista de Precios'!$B$54</f>
        <v>Poliestireno expandido 20mm</v>
      </c>
      <c r="C613" s="233"/>
      <c r="D613" s="103"/>
      <c r="E613" s="180" t="str">
        <f>+'Lista de Precios'!$C$54</f>
        <v>m2</v>
      </c>
      <c r="F613" s="181">
        <f>+'Lista de Precios'!$D$54</f>
        <v>6045.8270093180636</v>
      </c>
      <c r="G613" s="68">
        <v>0.1</v>
      </c>
      <c r="H613" s="232">
        <f>PRODUCT(F613*G613)</f>
        <v>604.58270093180636</v>
      </c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  <c r="U613" s="72"/>
      <c r="V613" s="72"/>
      <c r="W613" s="72"/>
      <c r="X613" s="72"/>
      <c r="Y613" s="72"/>
      <c r="Z613" s="72"/>
      <c r="AA613" s="72"/>
      <c r="AB613" s="72"/>
    </row>
    <row r="614" spans="1:28" ht="15" customHeight="1" x14ac:dyDescent="0.2">
      <c r="A614" s="261"/>
      <c r="B614" s="177"/>
      <c r="C614" s="230"/>
      <c r="D614" s="233"/>
      <c r="E614" s="180"/>
      <c r="F614" s="181"/>
      <c r="G614" s="68"/>
      <c r="H614" s="232"/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  <c r="U614" s="72"/>
      <c r="V614" s="72"/>
      <c r="W614" s="72"/>
      <c r="X614" s="72"/>
      <c r="Y614" s="72"/>
      <c r="Z614" s="72"/>
      <c r="AA614" s="72"/>
      <c r="AB614" s="72"/>
    </row>
    <row r="615" spans="1:28" ht="15" customHeight="1" x14ac:dyDescent="0.25">
      <c r="A615" s="261"/>
      <c r="B615" s="732" t="s">
        <v>186</v>
      </c>
      <c r="C615" s="623"/>
      <c r="D615" s="234"/>
      <c r="E615" s="189"/>
      <c r="F615" s="190"/>
      <c r="G615" s="235"/>
      <c r="H615" s="236">
        <f>SUM(H616:H617)</f>
        <v>8646.6076199999989</v>
      </c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  <c r="U615" s="72"/>
      <c r="V615" s="72"/>
      <c r="W615" s="72"/>
      <c r="X615" s="72"/>
      <c r="Y615" s="72"/>
      <c r="Z615" s="72"/>
      <c r="AA615" s="72"/>
      <c r="AB615" s="72"/>
    </row>
    <row r="616" spans="1:28" ht="15" customHeight="1" x14ac:dyDescent="0.2">
      <c r="A616" s="261"/>
      <c r="B616" s="720" t="s">
        <v>187</v>
      </c>
      <c r="C616" s="623"/>
      <c r="D616" s="233"/>
      <c r="E616" s="180" t="s">
        <v>188</v>
      </c>
      <c r="F616" s="181">
        <f>+'Mano de Obra'!$J$8</f>
        <v>10110.714599999999</v>
      </c>
      <c r="G616" s="68">
        <v>0.6</v>
      </c>
      <c r="H616" s="232">
        <f>PRODUCT(F616*G616)</f>
        <v>6066.4287599999998</v>
      </c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  <c r="U616" s="72"/>
      <c r="V616" s="72"/>
      <c r="W616" s="72"/>
      <c r="X616" s="72"/>
      <c r="Y616" s="72"/>
      <c r="Z616" s="72"/>
      <c r="AA616" s="72"/>
      <c r="AB616" s="72"/>
    </row>
    <row r="617" spans="1:28" ht="15" customHeight="1" x14ac:dyDescent="0.2">
      <c r="A617" s="261"/>
      <c r="B617" s="720" t="s">
        <v>191</v>
      </c>
      <c r="C617" s="623"/>
      <c r="D617" s="233"/>
      <c r="E617" s="180" t="s">
        <v>188</v>
      </c>
      <c r="F617" s="181">
        <f>+'Mano de Obra'!$J$10</f>
        <v>8600.5962</v>
      </c>
      <c r="G617" s="68">
        <v>0.3</v>
      </c>
      <c r="H617" s="232">
        <f>PRODUCT(F617*G617)</f>
        <v>2580.17886</v>
      </c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  <c r="U617" s="72"/>
      <c r="V617" s="72"/>
      <c r="W617" s="72"/>
      <c r="X617" s="72"/>
      <c r="Y617" s="72"/>
      <c r="Z617" s="72"/>
      <c r="AA617" s="72"/>
      <c r="AB617" s="72"/>
    </row>
    <row r="618" spans="1:28" ht="15" customHeight="1" x14ac:dyDescent="0.2">
      <c r="A618" s="261"/>
      <c r="B618" s="721"/>
      <c r="C618" s="722"/>
      <c r="D618" s="252"/>
      <c r="E618" s="196"/>
      <c r="F618" s="253"/>
      <c r="G618" s="238"/>
      <c r="H618" s="254"/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  <c r="U618" s="72"/>
      <c r="V618" s="72"/>
      <c r="W618" s="72"/>
      <c r="X618" s="72"/>
      <c r="Y618" s="72"/>
      <c r="Z618" s="72"/>
      <c r="AA618" s="72"/>
      <c r="AB618" s="72"/>
    </row>
    <row r="619" spans="1:28" ht="15" customHeight="1" x14ac:dyDescent="0.2">
      <c r="A619" s="261"/>
      <c r="B619" s="200"/>
      <c r="C619" s="240"/>
      <c r="D619" s="240"/>
      <c r="E619" s="171"/>
      <c r="F619" s="172"/>
      <c r="G619" s="184"/>
      <c r="H619" s="64"/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  <c r="U619" s="72"/>
      <c r="V619" s="72"/>
      <c r="W619" s="72"/>
      <c r="X619" s="72"/>
      <c r="Y619" s="72"/>
      <c r="Z619" s="72"/>
      <c r="AA619" s="72"/>
      <c r="AB619" s="72"/>
    </row>
    <row r="620" spans="1:28" ht="15" customHeight="1" x14ac:dyDescent="0.25">
      <c r="A620" s="261"/>
      <c r="B620" s="203"/>
      <c r="C620" s="63"/>
      <c r="D620" s="63"/>
      <c r="E620" s="171"/>
      <c r="F620" s="172"/>
      <c r="G620" s="241" t="s">
        <v>190</v>
      </c>
      <c r="H620" s="242">
        <f>SUM(H609,H615)</f>
        <v>18905.420732452978</v>
      </c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  <c r="U620" s="72"/>
      <c r="V620" s="72"/>
      <c r="W620" s="72"/>
      <c r="X620" s="72"/>
      <c r="Y620" s="72"/>
      <c r="Z620" s="72"/>
      <c r="AA620" s="72"/>
      <c r="AB620" s="72"/>
    </row>
    <row r="621" spans="1:28" ht="15" customHeight="1" x14ac:dyDescent="0.25">
      <c r="A621" s="261"/>
      <c r="B621" s="206"/>
      <c r="C621" s="87"/>
      <c r="D621" s="87"/>
      <c r="E621" s="171"/>
      <c r="F621" s="172"/>
      <c r="G621" s="184"/>
      <c r="H621" s="207"/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  <c r="U621" s="72"/>
      <c r="V621" s="72"/>
      <c r="W621" s="72"/>
      <c r="X621" s="72"/>
      <c r="Y621" s="72"/>
      <c r="Z621" s="72"/>
      <c r="AA621" s="72"/>
      <c r="AB621" s="72"/>
    </row>
    <row r="622" spans="1:28" ht="15" customHeight="1" x14ac:dyDescent="0.25">
      <c r="A622" s="261"/>
      <c r="B622" s="262"/>
      <c r="C622" s="263"/>
      <c r="D622" s="263"/>
      <c r="E622" s="264"/>
      <c r="F622" s="265"/>
      <c r="G622" s="266"/>
      <c r="H622" s="267"/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  <c r="U622" s="72"/>
      <c r="V622" s="72"/>
      <c r="W622" s="72"/>
      <c r="X622" s="72"/>
      <c r="Y622" s="72"/>
      <c r="Z622" s="72"/>
      <c r="AA622" s="72"/>
      <c r="AB622" s="72"/>
    </row>
    <row r="623" spans="1:28" ht="15" customHeight="1" x14ac:dyDescent="0.2">
      <c r="A623" s="261"/>
      <c r="B623" s="268"/>
      <c r="C623" s="72"/>
      <c r="D623" s="72"/>
      <c r="E623" s="264"/>
      <c r="F623" s="265"/>
      <c r="G623" s="72"/>
      <c r="H623" s="269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72"/>
      <c r="V623" s="72"/>
      <c r="W623" s="72"/>
      <c r="X623" s="72"/>
      <c r="Y623" s="72"/>
      <c r="Z623" s="72"/>
      <c r="AA623" s="72"/>
      <c r="AB623" s="72"/>
    </row>
    <row r="624" spans="1:28" ht="15" customHeight="1" x14ac:dyDescent="0.2">
      <c r="A624" s="261"/>
      <c r="B624" s="281">
        <f>+Presupuesto!$A$48</f>
        <v>7</v>
      </c>
      <c r="C624" s="739" t="str">
        <f>+Presupuesto!$B$48</f>
        <v>PISOS, ZOCALOS Y ANTEPECHOS</v>
      </c>
      <c r="D624" s="724"/>
      <c r="E624" s="724"/>
      <c r="F624" s="724"/>
      <c r="G624" s="724"/>
      <c r="H624" s="725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  <c r="AA624" s="72"/>
      <c r="AB624" s="72"/>
    </row>
    <row r="625" spans="1:28" ht="15" customHeight="1" x14ac:dyDescent="0.2">
      <c r="A625" s="261"/>
      <c r="B625" s="160" t="str">
        <f>+Presupuesto!A49</f>
        <v>7.1</v>
      </c>
      <c r="C625" s="723" t="str">
        <f>+Presupuesto!B49</f>
        <v>Piso ceramico esmaltado</v>
      </c>
      <c r="D625" s="724"/>
      <c r="E625" s="724"/>
      <c r="F625" s="724"/>
      <c r="G625" s="725"/>
      <c r="H625" s="161" t="str">
        <f>+Presupuesto!C49</f>
        <v>m2</v>
      </c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  <c r="AA625" s="72"/>
      <c r="AB625" s="72"/>
    </row>
    <row r="626" spans="1:28" ht="15" customHeight="1" x14ac:dyDescent="0.25">
      <c r="A626" s="261"/>
      <c r="B626" s="726" t="s">
        <v>180</v>
      </c>
      <c r="C626" s="727"/>
      <c r="D626" s="220"/>
      <c r="E626" s="729" t="s">
        <v>177</v>
      </c>
      <c r="F626" s="163" t="s">
        <v>181</v>
      </c>
      <c r="G626" s="221" t="s">
        <v>182</v>
      </c>
      <c r="H626" s="222" t="s">
        <v>181</v>
      </c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  <c r="AA626" s="72"/>
      <c r="AB626" s="72"/>
    </row>
    <row r="627" spans="1:28" ht="15" customHeight="1" x14ac:dyDescent="0.25">
      <c r="A627" s="261"/>
      <c r="B627" s="728"/>
      <c r="C627" s="681"/>
      <c r="D627" s="223"/>
      <c r="E627" s="730"/>
      <c r="F627" s="167" t="s">
        <v>183</v>
      </c>
      <c r="G627" s="224" t="s">
        <v>184</v>
      </c>
      <c r="H627" s="225" t="s">
        <v>178</v>
      </c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  <c r="AA627" s="72"/>
      <c r="AB627" s="72"/>
    </row>
    <row r="628" spans="1:28" ht="15" customHeight="1" x14ac:dyDescent="0.2">
      <c r="A628" s="261"/>
      <c r="B628" s="170"/>
      <c r="C628" s="89"/>
      <c r="D628" s="89"/>
      <c r="E628" s="171"/>
      <c r="F628" s="172"/>
      <c r="G628" s="89"/>
      <c r="H628" s="226"/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  <c r="U628" s="72"/>
      <c r="V628" s="72"/>
      <c r="W628" s="72"/>
      <c r="X628" s="72"/>
      <c r="Y628" s="72"/>
      <c r="Z628" s="72"/>
      <c r="AA628" s="72"/>
      <c r="AB628" s="72"/>
    </row>
    <row r="629" spans="1:28" ht="15" customHeight="1" x14ac:dyDescent="0.25">
      <c r="A629" s="261"/>
      <c r="B629" s="731" t="s">
        <v>185</v>
      </c>
      <c r="C629" s="686"/>
      <c r="D629" s="227"/>
      <c r="E629" s="174"/>
      <c r="F629" s="175"/>
      <c r="G629" s="228"/>
      <c r="H629" s="229">
        <f>SUM(H630:H632)</f>
        <v>11744.040710418842</v>
      </c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  <c r="AA629" s="72"/>
      <c r="AB629" s="72"/>
    </row>
    <row r="630" spans="1:28" ht="15" customHeight="1" x14ac:dyDescent="0.25">
      <c r="A630" s="261"/>
      <c r="B630" s="270" t="str">
        <f>+'Lista de Precios'!$B$57</f>
        <v xml:space="preserve">Cerámico esmaltado de alto tránsito </v>
      </c>
      <c r="C630" s="67"/>
      <c r="D630" s="251"/>
      <c r="E630" s="180" t="str">
        <f>+'Lista de Precios'!$C$57</f>
        <v>m2</v>
      </c>
      <c r="F630" s="181">
        <f>+'Lista de Precios'!$D$57</f>
        <v>9630.0766082180326</v>
      </c>
      <c r="G630" s="68">
        <v>1.05</v>
      </c>
      <c r="H630" s="232">
        <f>PRODUCT(F630*G630)</f>
        <v>10111.580438628935</v>
      </c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  <c r="AA630" s="72"/>
      <c r="AB630" s="72"/>
    </row>
    <row r="631" spans="1:28" ht="15" customHeight="1" x14ac:dyDescent="0.2">
      <c r="A631" s="261"/>
      <c r="B631" s="249" t="str">
        <f>+'Lista de Precios'!$B$61</f>
        <v>Pegamento para Ceramico</v>
      </c>
      <c r="C631" s="257"/>
      <c r="D631" s="103"/>
      <c r="E631" s="180" t="str">
        <f>+'Lista de Precios'!$C$61</f>
        <v>kg</v>
      </c>
      <c r="F631" s="181">
        <f>+'Lista de Precios'!$D$61</f>
        <v>222.56461296097464</v>
      </c>
      <c r="G631" s="68">
        <v>3.75</v>
      </c>
      <c r="H631" s="232">
        <f>PRODUCT(F631*G631)</f>
        <v>834.61729860365494</v>
      </c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  <c r="AA631" s="72"/>
      <c r="AB631" s="72"/>
    </row>
    <row r="632" spans="1:28" ht="15" customHeight="1" x14ac:dyDescent="0.25">
      <c r="A632" s="261"/>
      <c r="B632" s="270" t="str">
        <f>+'Lista de Precios'!$B$64</f>
        <v>Pastina para Ceramicos</v>
      </c>
      <c r="C632" s="67"/>
      <c r="D632" s="251"/>
      <c r="E632" s="180" t="str">
        <f>+'Lista de Precios'!$C$63</f>
        <v>kg</v>
      </c>
      <c r="F632" s="181">
        <f>+'Lista de Precios'!D64</f>
        <v>3191.3718927450109</v>
      </c>
      <c r="G632" s="68">
        <v>0.25</v>
      </c>
      <c r="H632" s="232">
        <f>PRODUCT(F632*G632)</f>
        <v>797.84297318625272</v>
      </c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  <c r="U632" s="72"/>
      <c r="V632" s="72"/>
      <c r="W632" s="72"/>
      <c r="X632" s="72"/>
      <c r="Y632" s="72"/>
      <c r="Z632" s="72"/>
      <c r="AA632" s="72"/>
      <c r="AB632" s="72"/>
    </row>
    <row r="633" spans="1:28" ht="15" customHeight="1" x14ac:dyDescent="0.2">
      <c r="A633" s="261"/>
      <c r="B633" s="177"/>
      <c r="C633" s="230"/>
      <c r="D633" s="103"/>
      <c r="E633" s="180"/>
      <c r="F633" s="181"/>
      <c r="G633" s="68"/>
      <c r="H633" s="232"/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  <c r="U633" s="72"/>
      <c r="V633" s="72"/>
      <c r="W633" s="72"/>
      <c r="X633" s="72"/>
      <c r="Y633" s="72"/>
      <c r="Z633" s="72"/>
      <c r="AA633" s="72"/>
      <c r="AB633" s="72"/>
    </row>
    <row r="634" spans="1:28" ht="15" customHeight="1" x14ac:dyDescent="0.25">
      <c r="A634" s="261"/>
      <c r="B634" s="732" t="s">
        <v>186</v>
      </c>
      <c r="C634" s="623"/>
      <c r="D634" s="234"/>
      <c r="E634" s="189"/>
      <c r="F634" s="190"/>
      <c r="G634" s="235"/>
      <c r="H634" s="236">
        <f>SUM(H635:H636)</f>
        <v>15412.881875999999</v>
      </c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  <c r="AA634" s="72"/>
      <c r="AB634" s="72"/>
    </row>
    <row r="635" spans="1:28" ht="15" customHeight="1" x14ac:dyDescent="0.2">
      <c r="A635" s="261"/>
      <c r="B635" s="720" t="s">
        <v>187</v>
      </c>
      <c r="C635" s="623"/>
      <c r="D635" s="233"/>
      <c r="E635" s="180" t="s">
        <v>188</v>
      </c>
      <c r="F635" s="181">
        <f>+'Mano de Obra'!$J$8</f>
        <v>10110.714599999999</v>
      </c>
      <c r="G635" s="68">
        <v>0.98</v>
      </c>
      <c r="H635" s="232">
        <f>PRODUCT(F635*G635)</f>
        <v>9908.5003079999988</v>
      </c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  <c r="AA635" s="72"/>
      <c r="AB635" s="72"/>
    </row>
    <row r="636" spans="1:28" ht="15" customHeight="1" x14ac:dyDescent="0.2">
      <c r="A636" s="261"/>
      <c r="B636" s="720" t="s">
        <v>191</v>
      </c>
      <c r="C636" s="623"/>
      <c r="D636" s="233"/>
      <c r="E636" s="180" t="s">
        <v>188</v>
      </c>
      <c r="F636" s="181">
        <f>+'Mano de Obra'!$J$10</f>
        <v>8600.5962</v>
      </c>
      <c r="G636" s="68">
        <v>0.64</v>
      </c>
      <c r="H636" s="232">
        <f>PRODUCT(F636*G636)</f>
        <v>5504.3815679999998</v>
      </c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72"/>
      <c r="Y636" s="72"/>
      <c r="Z636" s="72"/>
      <c r="AA636" s="72"/>
      <c r="AB636" s="72"/>
    </row>
    <row r="637" spans="1:28" ht="15" customHeight="1" x14ac:dyDescent="0.2">
      <c r="A637" s="261"/>
      <c r="B637" s="721"/>
      <c r="C637" s="722"/>
      <c r="D637" s="252"/>
      <c r="E637" s="196"/>
      <c r="F637" s="253"/>
      <c r="G637" s="238"/>
      <c r="H637" s="254"/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  <c r="U637" s="72"/>
      <c r="V637" s="72"/>
      <c r="W637" s="72"/>
      <c r="X637" s="72"/>
      <c r="Y637" s="72"/>
      <c r="Z637" s="72"/>
      <c r="AA637" s="72"/>
      <c r="AB637" s="72"/>
    </row>
    <row r="638" spans="1:28" ht="15" customHeight="1" x14ac:dyDescent="0.2">
      <c r="A638" s="261"/>
      <c r="B638" s="200"/>
      <c r="C638" s="240"/>
      <c r="D638" s="240"/>
      <c r="E638" s="171"/>
      <c r="F638" s="172"/>
      <c r="G638" s="184"/>
      <c r="H638" s="64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  <c r="AA638" s="72"/>
      <c r="AB638" s="72"/>
    </row>
    <row r="639" spans="1:28" ht="15" customHeight="1" x14ac:dyDescent="0.25">
      <c r="A639" s="261"/>
      <c r="B639" s="203"/>
      <c r="C639" s="63"/>
      <c r="D639" s="63"/>
      <c r="E639" s="171"/>
      <c r="F639" s="172"/>
      <c r="G639" s="241" t="s">
        <v>190</v>
      </c>
      <c r="H639" s="242">
        <f>SUM(H629,H634)</f>
        <v>27156.922586418841</v>
      </c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  <c r="AA639" s="72"/>
      <c r="AB639" s="72"/>
    </row>
    <row r="640" spans="1:28" ht="15" customHeight="1" x14ac:dyDescent="0.2">
      <c r="A640" s="261"/>
      <c r="B640" s="203"/>
      <c r="C640" s="63"/>
      <c r="D640" s="63"/>
      <c r="E640" s="171"/>
      <c r="F640" s="172"/>
      <c r="G640" s="63"/>
      <c r="H640" s="64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  <c r="AA640" s="72"/>
      <c r="AB640" s="72"/>
    </row>
    <row r="641" spans="1:28" ht="15" customHeight="1" x14ac:dyDescent="0.25">
      <c r="A641" s="261"/>
      <c r="B641" s="262"/>
      <c r="C641" s="263"/>
      <c r="D641" s="263"/>
      <c r="E641" s="264"/>
      <c r="F641" s="265"/>
      <c r="G641" s="266"/>
      <c r="H641" s="267"/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  <c r="U641" s="72"/>
      <c r="V641" s="72"/>
      <c r="W641" s="72"/>
      <c r="X641" s="72"/>
      <c r="Y641" s="72"/>
      <c r="Z641" s="72"/>
      <c r="AA641" s="72"/>
      <c r="AB641" s="72"/>
    </row>
    <row r="642" spans="1:28" ht="15" customHeight="1" x14ac:dyDescent="0.2">
      <c r="A642" s="261"/>
      <c r="B642" s="268"/>
      <c r="C642" s="72"/>
      <c r="D642" s="72"/>
      <c r="E642" s="264"/>
      <c r="F642" s="265"/>
      <c r="G642" s="72"/>
      <c r="H642" s="269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  <c r="AA642" s="72"/>
      <c r="AB642" s="72"/>
    </row>
    <row r="643" spans="1:28" ht="15" customHeight="1" x14ac:dyDescent="0.2">
      <c r="A643" s="261"/>
      <c r="B643" s="281">
        <f>+Presupuesto!$A$48</f>
        <v>7</v>
      </c>
      <c r="C643" s="739" t="str">
        <f>+Presupuesto!$B$48</f>
        <v>PISOS, ZOCALOS Y ANTEPECHOS</v>
      </c>
      <c r="D643" s="724"/>
      <c r="E643" s="724"/>
      <c r="F643" s="724"/>
      <c r="G643" s="724"/>
      <c r="H643" s="725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  <c r="AA643" s="72"/>
      <c r="AB643" s="72"/>
    </row>
    <row r="644" spans="1:28" ht="15" customHeight="1" x14ac:dyDescent="0.2">
      <c r="A644" s="261"/>
      <c r="B644" s="160" t="str">
        <f>+Presupuesto!A50</f>
        <v>7.2</v>
      </c>
      <c r="C644" s="723" t="str">
        <f>+Presupuesto!B50</f>
        <v xml:space="preserve">Piso porcelanato </v>
      </c>
      <c r="D644" s="724"/>
      <c r="E644" s="724"/>
      <c r="F644" s="724"/>
      <c r="G644" s="725"/>
      <c r="H644" s="161" t="str">
        <f>+Presupuesto!C50</f>
        <v>m2</v>
      </c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  <c r="AA644" s="72"/>
      <c r="AB644" s="72"/>
    </row>
    <row r="645" spans="1:28" ht="15" customHeight="1" x14ac:dyDescent="0.25">
      <c r="A645" s="261"/>
      <c r="B645" s="726" t="s">
        <v>180</v>
      </c>
      <c r="C645" s="727"/>
      <c r="D645" s="220"/>
      <c r="E645" s="729" t="s">
        <v>177</v>
      </c>
      <c r="F645" s="163" t="s">
        <v>181</v>
      </c>
      <c r="G645" s="221" t="s">
        <v>182</v>
      </c>
      <c r="H645" s="222" t="s">
        <v>181</v>
      </c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  <c r="AA645" s="72"/>
      <c r="AB645" s="72"/>
    </row>
    <row r="646" spans="1:28" ht="15" customHeight="1" x14ac:dyDescent="0.25">
      <c r="A646" s="261"/>
      <c r="B646" s="728"/>
      <c r="C646" s="681"/>
      <c r="D646" s="223"/>
      <c r="E646" s="730"/>
      <c r="F646" s="167" t="s">
        <v>183</v>
      </c>
      <c r="G646" s="224" t="s">
        <v>184</v>
      </c>
      <c r="H646" s="225" t="s">
        <v>178</v>
      </c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  <c r="AA646" s="72"/>
      <c r="AB646" s="72"/>
    </row>
    <row r="647" spans="1:28" ht="15" customHeight="1" x14ac:dyDescent="0.2">
      <c r="A647" s="261"/>
      <c r="B647" s="170"/>
      <c r="C647" s="89"/>
      <c r="D647" s="89"/>
      <c r="E647" s="171"/>
      <c r="F647" s="172"/>
      <c r="G647" s="89"/>
      <c r="H647" s="226"/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  <c r="U647" s="72"/>
      <c r="V647" s="72"/>
      <c r="W647" s="72"/>
      <c r="X647" s="72"/>
      <c r="Y647" s="72"/>
      <c r="Z647" s="72"/>
      <c r="AA647" s="72"/>
      <c r="AB647" s="72"/>
    </row>
    <row r="648" spans="1:28" ht="15" customHeight="1" x14ac:dyDescent="0.25">
      <c r="A648" s="261"/>
      <c r="B648" s="731" t="s">
        <v>185</v>
      </c>
      <c r="C648" s="686"/>
      <c r="D648" s="227"/>
      <c r="E648" s="174"/>
      <c r="F648" s="175"/>
      <c r="G648" s="228"/>
      <c r="H648" s="229">
        <f>SUM(H649:H651)</f>
        <v>40703.062506859191</v>
      </c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  <c r="AA648" s="72"/>
      <c r="AB648" s="72"/>
    </row>
    <row r="649" spans="1:28" ht="15" customHeight="1" x14ac:dyDescent="0.25">
      <c r="A649" s="261"/>
      <c r="B649" s="270" t="str">
        <f>+'Lista de Precios'!$B$59</f>
        <v>Porcelanato</v>
      </c>
      <c r="C649" s="67"/>
      <c r="D649" s="255"/>
      <c r="E649" s="180" t="str">
        <f>+'Lista de Precios'!$C$59</f>
        <v>m2</v>
      </c>
      <c r="F649" s="181">
        <f>+'Lista de Precios'!D59</f>
        <v>31191.023488812443</v>
      </c>
      <c r="G649" s="68">
        <v>1.1000000000000001</v>
      </c>
      <c r="H649" s="232">
        <f>PRODUCT(F649*G649)</f>
        <v>34310.125837693689</v>
      </c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  <c r="AA649" s="72"/>
      <c r="AB649" s="72"/>
    </row>
    <row r="650" spans="1:28" ht="15" customHeight="1" x14ac:dyDescent="0.2">
      <c r="A650" s="261"/>
      <c r="B650" s="249" t="str">
        <f>+'Lista de Precios'!$B$63</f>
        <v>Pegamento para Porcelanato</v>
      </c>
      <c r="C650" s="257"/>
      <c r="D650" s="95"/>
      <c r="E650" s="180" t="str">
        <f>+'Lista de Precios'!$C$63</f>
        <v>kg</v>
      </c>
      <c r="F650" s="181">
        <f>+'Lista de Precios'!D63</f>
        <v>1492.0249855944644</v>
      </c>
      <c r="G650" s="68">
        <v>3.75</v>
      </c>
      <c r="H650" s="232">
        <f>PRODUCT(F650*G650)</f>
        <v>5595.0936959792416</v>
      </c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  <c r="AA650" s="72"/>
      <c r="AB650" s="72"/>
    </row>
    <row r="651" spans="1:28" ht="15" customHeight="1" x14ac:dyDescent="0.25">
      <c r="A651" s="261"/>
      <c r="B651" s="270" t="str">
        <f>+'Lista de Precios'!$B$65</f>
        <v>Pastina para Porcelanato</v>
      </c>
      <c r="C651" s="67"/>
      <c r="D651" s="255"/>
      <c r="E651" s="180" t="str">
        <f>+'Lista de Precios'!$C$65</f>
        <v>kg</v>
      </c>
      <c r="F651" s="181">
        <f>+'Lista de Precios'!D65</f>
        <v>3191.3718927450109</v>
      </c>
      <c r="G651" s="68">
        <v>0.25</v>
      </c>
      <c r="H651" s="232">
        <f>PRODUCT(F651*G651)</f>
        <v>797.84297318625272</v>
      </c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  <c r="U651" s="72"/>
      <c r="V651" s="72"/>
      <c r="W651" s="72"/>
      <c r="X651" s="72"/>
      <c r="Y651" s="72"/>
      <c r="Z651" s="72"/>
      <c r="AA651" s="72"/>
      <c r="AB651" s="72"/>
    </row>
    <row r="652" spans="1:28" ht="15" customHeight="1" x14ac:dyDescent="0.2">
      <c r="A652" s="261"/>
      <c r="B652" s="177"/>
      <c r="C652" s="230"/>
      <c r="D652" s="233"/>
      <c r="E652" s="180"/>
      <c r="F652" s="181"/>
      <c r="G652" s="68"/>
      <c r="H652" s="232"/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  <c r="U652" s="72"/>
      <c r="V652" s="72"/>
      <c r="W652" s="72"/>
      <c r="X652" s="72"/>
      <c r="Y652" s="72"/>
      <c r="Z652" s="72"/>
      <c r="AA652" s="72"/>
      <c r="AB652" s="72"/>
    </row>
    <row r="653" spans="1:28" ht="15" customHeight="1" x14ac:dyDescent="0.25">
      <c r="A653" s="261"/>
      <c r="B653" s="732" t="s">
        <v>186</v>
      </c>
      <c r="C653" s="623"/>
      <c r="D653" s="234"/>
      <c r="E653" s="189"/>
      <c r="F653" s="190"/>
      <c r="G653" s="235"/>
      <c r="H653" s="236">
        <f>SUM(H654:H655)</f>
        <v>20454.435749999997</v>
      </c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  <c r="U653" s="72"/>
      <c r="V653" s="72"/>
      <c r="W653" s="72"/>
      <c r="X653" s="72"/>
      <c r="Y653" s="72"/>
      <c r="Z653" s="72"/>
      <c r="AA653" s="72"/>
      <c r="AB653" s="72"/>
    </row>
    <row r="654" spans="1:28" ht="15" customHeight="1" x14ac:dyDescent="0.2">
      <c r="A654" s="261"/>
      <c r="B654" s="720" t="s">
        <v>187</v>
      </c>
      <c r="C654" s="623"/>
      <c r="D654" s="233"/>
      <c r="E654" s="180" t="s">
        <v>188</v>
      </c>
      <c r="F654" s="181">
        <f>+'Mano de Obra'!$J$8</f>
        <v>10110.714599999999</v>
      </c>
      <c r="G654" s="68">
        <v>1.3</v>
      </c>
      <c r="H654" s="232">
        <f>PRODUCT(F654*G654)</f>
        <v>13143.928979999999</v>
      </c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  <c r="U654" s="72"/>
      <c r="V654" s="72"/>
      <c r="W654" s="72"/>
      <c r="X654" s="72"/>
      <c r="Y654" s="72"/>
      <c r="Z654" s="72"/>
      <c r="AA654" s="72"/>
      <c r="AB654" s="72"/>
    </row>
    <row r="655" spans="1:28" ht="15" customHeight="1" x14ac:dyDescent="0.2">
      <c r="A655" s="261"/>
      <c r="B655" s="720" t="s">
        <v>191</v>
      </c>
      <c r="C655" s="623"/>
      <c r="D655" s="233"/>
      <c r="E655" s="180" t="s">
        <v>188</v>
      </c>
      <c r="F655" s="181">
        <f>+'Mano de Obra'!$J$10</f>
        <v>8600.5962</v>
      </c>
      <c r="G655" s="68">
        <v>0.85</v>
      </c>
      <c r="H655" s="232">
        <f>PRODUCT(F655*G655)</f>
        <v>7310.50677</v>
      </c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/>
      <c r="X655" s="72"/>
      <c r="Y655" s="72"/>
      <c r="Z655" s="72"/>
      <c r="AA655" s="72"/>
      <c r="AB655" s="72"/>
    </row>
    <row r="656" spans="1:28" ht="15" customHeight="1" x14ac:dyDescent="0.2">
      <c r="A656" s="261"/>
      <c r="B656" s="721"/>
      <c r="C656" s="722"/>
      <c r="D656" s="252"/>
      <c r="E656" s="196"/>
      <c r="F656" s="253"/>
      <c r="G656" s="238"/>
      <c r="H656" s="254"/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  <c r="U656" s="72"/>
      <c r="V656" s="72"/>
      <c r="W656" s="72"/>
      <c r="X656" s="72"/>
      <c r="Y656" s="72"/>
      <c r="Z656" s="72"/>
      <c r="AA656" s="72"/>
      <c r="AB656" s="72"/>
    </row>
    <row r="657" spans="1:28" ht="15" customHeight="1" x14ac:dyDescent="0.2">
      <c r="A657" s="261"/>
      <c r="B657" s="200"/>
      <c r="C657" s="240"/>
      <c r="D657" s="240"/>
      <c r="E657" s="171"/>
      <c r="F657" s="172"/>
      <c r="G657" s="184"/>
      <c r="H657" s="64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  <c r="U657" s="72"/>
      <c r="V657" s="72"/>
      <c r="W657" s="72"/>
      <c r="X657" s="72"/>
      <c r="Y657" s="72"/>
      <c r="Z657" s="72"/>
      <c r="AA657" s="72"/>
      <c r="AB657" s="72"/>
    </row>
    <row r="658" spans="1:28" ht="15" customHeight="1" x14ac:dyDescent="0.25">
      <c r="A658" s="261"/>
      <c r="B658" s="203"/>
      <c r="C658" s="63"/>
      <c r="D658" s="63"/>
      <c r="E658" s="171"/>
      <c r="F658" s="172"/>
      <c r="G658" s="241" t="s">
        <v>190</v>
      </c>
      <c r="H658" s="242">
        <f>SUM(H648,H653)</f>
        <v>61157.498256859188</v>
      </c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  <c r="U658" s="72"/>
      <c r="V658" s="72"/>
      <c r="W658" s="72"/>
      <c r="X658" s="72"/>
      <c r="Y658" s="72"/>
      <c r="Z658" s="72"/>
      <c r="AA658" s="72"/>
      <c r="AB658" s="72"/>
    </row>
    <row r="659" spans="1:28" ht="15" customHeight="1" x14ac:dyDescent="0.25">
      <c r="A659" s="261"/>
      <c r="B659" s="206"/>
      <c r="C659" s="87"/>
      <c r="D659" s="87"/>
      <c r="E659" s="171"/>
      <c r="F659" s="172"/>
      <c r="G659" s="184"/>
      <c r="H659" s="207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  <c r="U659" s="72"/>
      <c r="V659" s="72"/>
      <c r="W659" s="72"/>
      <c r="X659" s="72"/>
      <c r="Y659" s="72"/>
      <c r="Z659" s="72"/>
      <c r="AA659" s="72"/>
      <c r="AB659" s="72"/>
    </row>
    <row r="660" spans="1:28" ht="15" customHeight="1" x14ac:dyDescent="0.25">
      <c r="A660" s="261"/>
      <c r="B660" s="262"/>
      <c r="C660" s="263"/>
      <c r="D660" s="263"/>
      <c r="E660" s="264"/>
      <c r="F660" s="265"/>
      <c r="G660" s="266"/>
      <c r="H660" s="267"/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  <c r="U660" s="72"/>
      <c r="V660" s="72"/>
      <c r="W660" s="72"/>
      <c r="X660" s="72"/>
      <c r="Y660" s="72"/>
      <c r="Z660" s="72"/>
      <c r="AA660" s="72"/>
      <c r="AB660" s="72"/>
    </row>
    <row r="661" spans="1:28" ht="15" customHeight="1" x14ac:dyDescent="0.2">
      <c r="A661" s="261"/>
      <c r="B661" s="268"/>
      <c r="C661" s="72"/>
      <c r="D661" s="72"/>
      <c r="E661" s="264"/>
      <c r="F661" s="265"/>
      <c r="G661" s="72"/>
      <c r="H661" s="269"/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  <c r="U661" s="72"/>
      <c r="V661" s="72"/>
      <c r="W661" s="72"/>
      <c r="X661" s="72"/>
      <c r="Y661" s="72"/>
      <c r="Z661" s="72"/>
      <c r="AA661" s="72"/>
      <c r="AB661" s="72"/>
    </row>
    <row r="662" spans="1:28" ht="15" customHeight="1" x14ac:dyDescent="0.2">
      <c r="A662" s="261"/>
      <c r="B662" s="281">
        <f>+Presupuesto!$A$48</f>
        <v>7</v>
      </c>
      <c r="C662" s="739" t="str">
        <f>+Presupuesto!$B$48</f>
        <v>PISOS, ZOCALOS Y ANTEPECHOS</v>
      </c>
      <c r="D662" s="724"/>
      <c r="E662" s="724"/>
      <c r="F662" s="724"/>
      <c r="G662" s="724"/>
      <c r="H662" s="725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  <c r="U662" s="72"/>
      <c r="V662" s="72"/>
      <c r="W662" s="72"/>
      <c r="X662" s="72"/>
      <c r="Y662" s="72"/>
      <c r="Z662" s="72"/>
      <c r="AA662" s="72"/>
      <c r="AB662" s="72"/>
    </row>
    <row r="663" spans="1:28" ht="15" customHeight="1" x14ac:dyDescent="0.2">
      <c r="A663" s="261"/>
      <c r="B663" s="160" t="str">
        <f>+Presupuesto!A51</f>
        <v>7.3</v>
      </c>
      <c r="C663" s="723" t="str">
        <f>+Presupuesto!B51</f>
        <v>Zocalo ceramico 10cm</v>
      </c>
      <c r="D663" s="724"/>
      <c r="E663" s="724"/>
      <c r="F663" s="724"/>
      <c r="G663" s="725"/>
      <c r="H663" s="161" t="str">
        <f>+Presupuesto!C51</f>
        <v>m</v>
      </c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  <c r="U663" s="72"/>
      <c r="V663" s="72"/>
      <c r="W663" s="72"/>
      <c r="X663" s="72"/>
      <c r="Y663" s="72"/>
      <c r="Z663" s="72"/>
      <c r="AA663" s="72"/>
      <c r="AB663" s="72"/>
    </row>
    <row r="664" spans="1:28" ht="15" customHeight="1" x14ac:dyDescent="0.25">
      <c r="A664" s="261"/>
      <c r="B664" s="726" t="s">
        <v>180</v>
      </c>
      <c r="C664" s="727"/>
      <c r="D664" s="220"/>
      <c r="E664" s="729" t="s">
        <v>177</v>
      </c>
      <c r="F664" s="163" t="s">
        <v>181</v>
      </c>
      <c r="G664" s="221" t="s">
        <v>182</v>
      </c>
      <c r="H664" s="222" t="s">
        <v>181</v>
      </c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  <c r="U664" s="72"/>
      <c r="V664" s="72"/>
      <c r="W664" s="72"/>
      <c r="X664" s="72"/>
      <c r="Y664" s="72"/>
      <c r="Z664" s="72"/>
      <c r="AA664" s="72"/>
      <c r="AB664" s="72"/>
    </row>
    <row r="665" spans="1:28" ht="15" customHeight="1" x14ac:dyDescent="0.25">
      <c r="A665" s="261"/>
      <c r="B665" s="728"/>
      <c r="C665" s="681"/>
      <c r="D665" s="223"/>
      <c r="E665" s="730"/>
      <c r="F665" s="167" t="s">
        <v>183</v>
      </c>
      <c r="G665" s="224" t="s">
        <v>184</v>
      </c>
      <c r="H665" s="225" t="s">
        <v>178</v>
      </c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  <c r="U665" s="72"/>
      <c r="V665" s="72"/>
      <c r="W665" s="72"/>
      <c r="X665" s="72"/>
      <c r="Y665" s="72"/>
      <c r="Z665" s="72"/>
      <c r="AA665" s="72"/>
      <c r="AB665" s="72"/>
    </row>
    <row r="666" spans="1:28" ht="15" customHeight="1" x14ac:dyDescent="0.2">
      <c r="A666" s="261"/>
      <c r="B666" s="170"/>
      <c r="C666" s="89"/>
      <c r="D666" s="89"/>
      <c r="E666" s="171"/>
      <c r="F666" s="172"/>
      <c r="G666" s="89"/>
      <c r="H666" s="226"/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/>
      <c r="Y666" s="72"/>
      <c r="Z666" s="72"/>
      <c r="AA666" s="72"/>
      <c r="AB666" s="72"/>
    </row>
    <row r="667" spans="1:28" ht="15" customHeight="1" x14ac:dyDescent="0.25">
      <c r="A667" s="261"/>
      <c r="B667" s="731" t="s">
        <v>185</v>
      </c>
      <c r="C667" s="686"/>
      <c r="D667" s="227"/>
      <c r="E667" s="174"/>
      <c r="F667" s="175"/>
      <c r="G667" s="228"/>
      <c r="H667" s="229">
        <f>SUM(H668:H670)</f>
        <v>1946.1772452746263</v>
      </c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  <c r="U667" s="72"/>
      <c r="V667" s="72"/>
      <c r="W667" s="72"/>
      <c r="X667" s="72"/>
      <c r="Y667" s="72"/>
      <c r="Z667" s="72"/>
      <c r="AA667" s="72"/>
      <c r="AB667" s="72"/>
    </row>
    <row r="668" spans="1:28" ht="15" customHeight="1" x14ac:dyDescent="0.25">
      <c r="A668" s="261"/>
      <c r="B668" s="270" t="str">
        <f>+'Lista de Precios'!$B$57</f>
        <v xml:space="preserve">Cerámico esmaltado de alto tránsito </v>
      </c>
      <c r="C668" s="67"/>
      <c r="D668" s="251"/>
      <c r="E668" s="180" t="str">
        <f>+'Lista de Precios'!$C$57</f>
        <v>m2</v>
      </c>
      <c r="F668" s="181">
        <f>+'Lista de Precios'!D57</f>
        <v>9630.0766082180326</v>
      </c>
      <c r="G668" s="68">
        <v>0.11</v>
      </c>
      <c r="H668" s="232">
        <f>PRODUCT(F668*G668)</f>
        <v>1059.3084269039837</v>
      </c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  <c r="U668" s="72"/>
      <c r="V668" s="72"/>
      <c r="W668" s="72"/>
      <c r="X668" s="72"/>
      <c r="Y668" s="72"/>
      <c r="Z668" s="72"/>
      <c r="AA668" s="72"/>
      <c r="AB668" s="72"/>
    </row>
    <row r="669" spans="1:28" ht="15" customHeight="1" x14ac:dyDescent="0.2">
      <c r="A669" s="261"/>
      <c r="B669" s="249" t="str">
        <f>+'Lista de Precios'!$B$61</f>
        <v>Pegamento para Ceramico</v>
      </c>
      <c r="C669" s="257"/>
      <c r="D669" s="103"/>
      <c r="E669" s="180" t="str">
        <f>+'Lista de Precios'!$C$61</f>
        <v>kg</v>
      </c>
      <c r="F669" s="181">
        <f>+'Lista de Precios'!D61</f>
        <v>222.56461296097464</v>
      </c>
      <c r="G669" s="68">
        <v>0.4</v>
      </c>
      <c r="H669" s="232">
        <f>PRODUCT(F669*G669)</f>
        <v>89.025845184389865</v>
      </c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/>
      <c r="AA669" s="72"/>
      <c r="AB669" s="72"/>
    </row>
    <row r="670" spans="1:28" ht="15" customHeight="1" x14ac:dyDescent="0.25">
      <c r="A670" s="261"/>
      <c r="B670" s="270" t="str">
        <f>+'Lista de Precios'!$B$64</f>
        <v>Pastina para Ceramicos</v>
      </c>
      <c r="C670" s="67"/>
      <c r="D670" s="251"/>
      <c r="E670" s="180" t="str">
        <f>+'Lista de Precios'!$C$63</f>
        <v>kg</v>
      </c>
      <c r="F670" s="181">
        <f>+'Lista de Precios'!D64</f>
        <v>3191.3718927450109</v>
      </c>
      <c r="G670" s="68">
        <v>0.25</v>
      </c>
      <c r="H670" s="232">
        <f>PRODUCT(F670*G670)</f>
        <v>797.84297318625272</v>
      </c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/>
      <c r="AA670" s="72"/>
      <c r="AB670" s="72"/>
    </row>
    <row r="671" spans="1:28" ht="15" customHeight="1" x14ac:dyDescent="0.2">
      <c r="A671" s="261"/>
      <c r="B671" s="177"/>
      <c r="C671" s="230"/>
      <c r="D671" s="233"/>
      <c r="E671" s="180"/>
      <c r="F671" s="181"/>
      <c r="G671" s="68"/>
      <c r="H671" s="23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/>
      <c r="X671" s="72"/>
      <c r="Y671" s="72"/>
      <c r="Z671" s="72"/>
      <c r="AA671" s="72"/>
      <c r="AB671" s="72"/>
    </row>
    <row r="672" spans="1:28" ht="15" customHeight="1" x14ac:dyDescent="0.25">
      <c r="A672" s="261"/>
      <c r="B672" s="732" t="s">
        <v>186</v>
      </c>
      <c r="C672" s="623"/>
      <c r="D672" s="234"/>
      <c r="E672" s="189"/>
      <c r="F672" s="190"/>
      <c r="G672" s="235"/>
      <c r="H672" s="236">
        <f>SUM(H673:H674)</f>
        <v>2376.6668099999997</v>
      </c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  <c r="U672" s="72"/>
      <c r="V672" s="72"/>
      <c r="W672" s="72"/>
      <c r="X672" s="72"/>
      <c r="Y672" s="72"/>
      <c r="Z672" s="72"/>
      <c r="AA672" s="72"/>
      <c r="AB672" s="72"/>
    </row>
    <row r="673" spans="1:28" ht="15" customHeight="1" x14ac:dyDescent="0.2">
      <c r="A673" s="261"/>
      <c r="B673" s="720" t="s">
        <v>187</v>
      </c>
      <c r="C673" s="623"/>
      <c r="D673" s="233"/>
      <c r="E673" s="180" t="s">
        <v>188</v>
      </c>
      <c r="F673" s="181">
        <f>+'Mano de Obra'!$J$8</f>
        <v>10110.714599999999</v>
      </c>
      <c r="G673" s="68">
        <v>0.15</v>
      </c>
      <c r="H673" s="232">
        <f>PRODUCT(F673*G673)</f>
        <v>1516.6071899999999</v>
      </c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  <c r="U673" s="72"/>
      <c r="V673" s="72"/>
      <c r="W673" s="72"/>
      <c r="X673" s="72"/>
      <c r="Y673" s="72"/>
      <c r="Z673" s="72"/>
      <c r="AA673" s="72"/>
      <c r="AB673" s="72"/>
    </row>
    <row r="674" spans="1:28" ht="15" customHeight="1" x14ac:dyDescent="0.2">
      <c r="A674" s="261"/>
      <c r="B674" s="720" t="s">
        <v>191</v>
      </c>
      <c r="C674" s="623"/>
      <c r="D674" s="233"/>
      <c r="E674" s="180" t="s">
        <v>188</v>
      </c>
      <c r="F674" s="181">
        <f>+'Mano de Obra'!$J$10</f>
        <v>8600.5962</v>
      </c>
      <c r="G674" s="68">
        <v>0.1</v>
      </c>
      <c r="H674" s="232">
        <f>PRODUCT(F674*G674)</f>
        <v>860.05962</v>
      </c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  <c r="U674" s="72"/>
      <c r="V674" s="72"/>
      <c r="W674" s="72"/>
      <c r="X674" s="72"/>
      <c r="Y674" s="72"/>
      <c r="Z674" s="72"/>
      <c r="AA674" s="72"/>
      <c r="AB674" s="72"/>
    </row>
    <row r="675" spans="1:28" ht="15" customHeight="1" x14ac:dyDescent="0.2">
      <c r="A675" s="261"/>
      <c r="B675" s="721"/>
      <c r="C675" s="722"/>
      <c r="D675" s="252"/>
      <c r="E675" s="196"/>
      <c r="F675" s="253"/>
      <c r="G675" s="238"/>
      <c r="H675" s="254"/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  <c r="U675" s="72"/>
      <c r="V675" s="72"/>
      <c r="W675" s="72"/>
      <c r="X675" s="72"/>
      <c r="Y675" s="72"/>
      <c r="Z675" s="72"/>
      <c r="AA675" s="72"/>
      <c r="AB675" s="72"/>
    </row>
    <row r="676" spans="1:28" ht="15" customHeight="1" x14ac:dyDescent="0.2">
      <c r="A676" s="261"/>
      <c r="B676" s="200"/>
      <c r="C676" s="240"/>
      <c r="D676" s="240"/>
      <c r="E676" s="171"/>
      <c r="F676" s="172"/>
      <c r="G676" s="184"/>
      <c r="H676" s="64"/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  <c r="AA676" s="72"/>
      <c r="AB676" s="72"/>
    </row>
    <row r="677" spans="1:28" ht="15" customHeight="1" x14ac:dyDescent="0.25">
      <c r="A677" s="261"/>
      <c r="B677" s="203"/>
      <c r="C677" s="63"/>
      <c r="D677" s="63"/>
      <c r="E677" s="171"/>
      <c r="F677" s="172"/>
      <c r="G677" s="241" t="s">
        <v>190</v>
      </c>
      <c r="H677" s="242">
        <f>SUM(H667,H672)</f>
        <v>4322.844055274626</v>
      </c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  <c r="U677" s="72"/>
      <c r="V677" s="72"/>
      <c r="W677" s="72"/>
      <c r="X677" s="72"/>
      <c r="Y677" s="72"/>
      <c r="Z677" s="72"/>
      <c r="AA677" s="72"/>
      <c r="AB677" s="72"/>
    </row>
    <row r="678" spans="1:28" ht="15" customHeight="1" x14ac:dyDescent="0.25">
      <c r="A678" s="261"/>
      <c r="B678" s="206"/>
      <c r="C678" s="87"/>
      <c r="D678" s="87"/>
      <c r="E678" s="171"/>
      <c r="F678" s="172"/>
      <c r="G678" s="184"/>
      <c r="H678" s="207"/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  <c r="U678" s="72"/>
      <c r="V678" s="72"/>
      <c r="W678" s="72"/>
      <c r="X678" s="72"/>
      <c r="Y678" s="72"/>
      <c r="Z678" s="72"/>
      <c r="AA678" s="72"/>
      <c r="AB678" s="72"/>
    </row>
    <row r="679" spans="1:28" ht="15" customHeight="1" x14ac:dyDescent="0.25">
      <c r="A679" s="261"/>
      <c r="B679" s="206"/>
      <c r="C679" s="87"/>
      <c r="D679" s="87"/>
      <c r="E679" s="171"/>
      <c r="F679" s="172"/>
      <c r="G679" s="184"/>
      <c r="H679" s="207"/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  <c r="U679" s="72"/>
      <c r="V679" s="72"/>
      <c r="W679" s="72"/>
      <c r="X679" s="72"/>
      <c r="Y679" s="72"/>
      <c r="Z679" s="72"/>
      <c r="AA679" s="72"/>
      <c r="AB679" s="72"/>
    </row>
    <row r="680" spans="1:28" ht="15" customHeight="1" x14ac:dyDescent="0.2">
      <c r="A680" s="261"/>
      <c r="B680" s="203"/>
      <c r="C680" s="63"/>
      <c r="D680" s="63"/>
      <c r="E680" s="171"/>
      <c r="F680" s="172"/>
      <c r="G680" s="63"/>
      <c r="H680" s="64"/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  <c r="U680" s="72"/>
      <c r="V680" s="72"/>
      <c r="W680" s="72"/>
      <c r="X680" s="72"/>
      <c r="Y680" s="72"/>
      <c r="Z680" s="72"/>
      <c r="AA680" s="72"/>
      <c r="AB680" s="72"/>
    </row>
    <row r="681" spans="1:28" ht="15" customHeight="1" thickBot="1" x14ac:dyDescent="0.3">
      <c r="A681" s="261"/>
      <c r="B681" s="262"/>
      <c r="C681" s="263"/>
      <c r="D681" s="263"/>
      <c r="E681" s="264"/>
      <c r="F681" s="265"/>
      <c r="G681" s="266"/>
      <c r="H681" s="267"/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  <c r="Y681" s="72"/>
      <c r="Z681" s="72"/>
      <c r="AA681" s="72"/>
      <c r="AB681" s="72"/>
    </row>
    <row r="682" spans="1:28" ht="15" customHeight="1" thickBot="1" x14ac:dyDescent="0.25">
      <c r="A682" s="261"/>
      <c r="B682" s="281">
        <f>+Presupuesto!$A$48</f>
        <v>7</v>
      </c>
      <c r="C682" s="739" t="str">
        <f>+Presupuesto!$B$48</f>
        <v>PISOS, ZOCALOS Y ANTEPECHOS</v>
      </c>
      <c r="D682" s="724"/>
      <c r="E682" s="724"/>
      <c r="F682" s="724"/>
      <c r="G682" s="724"/>
      <c r="H682" s="725"/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  <c r="U682" s="72"/>
      <c r="V682" s="72"/>
      <c r="W682" s="72"/>
      <c r="X682" s="72"/>
      <c r="Y682" s="72"/>
      <c r="Z682" s="72"/>
      <c r="AA682" s="72"/>
      <c r="AB682" s="72"/>
    </row>
    <row r="683" spans="1:28" ht="15" customHeight="1" thickBot="1" x14ac:dyDescent="0.25">
      <c r="A683" s="261"/>
      <c r="B683" s="160" t="str">
        <f>+Presupuesto!A52</f>
        <v>7.4</v>
      </c>
      <c r="C683" s="723" t="str">
        <f>+Presupuesto!B52</f>
        <v>Zocalo porcelanato 10cm</v>
      </c>
      <c r="D683" s="724"/>
      <c r="E683" s="724"/>
      <c r="F683" s="724"/>
      <c r="G683" s="725"/>
      <c r="H683" s="161" t="str">
        <f>+Presupuesto!C52</f>
        <v>m</v>
      </c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  <c r="U683" s="72"/>
      <c r="V683" s="72"/>
      <c r="W683" s="72"/>
      <c r="X683" s="72"/>
      <c r="Y683" s="72"/>
      <c r="Z683" s="72"/>
      <c r="AA683" s="72"/>
      <c r="AB683" s="72"/>
    </row>
    <row r="684" spans="1:28" ht="15" customHeight="1" x14ac:dyDescent="0.25">
      <c r="A684" s="261"/>
      <c r="B684" s="726" t="s">
        <v>180</v>
      </c>
      <c r="C684" s="727"/>
      <c r="D684" s="220"/>
      <c r="E684" s="729" t="s">
        <v>177</v>
      </c>
      <c r="F684" s="163" t="s">
        <v>181</v>
      </c>
      <c r="G684" s="221" t="s">
        <v>182</v>
      </c>
      <c r="H684" s="222" t="s">
        <v>181</v>
      </c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  <c r="U684" s="72"/>
      <c r="V684" s="72"/>
      <c r="W684" s="72"/>
      <c r="X684" s="72"/>
      <c r="Y684" s="72"/>
      <c r="Z684" s="72"/>
      <c r="AA684" s="72"/>
      <c r="AB684" s="72"/>
    </row>
    <row r="685" spans="1:28" ht="15" customHeight="1" thickBot="1" x14ac:dyDescent="0.3">
      <c r="A685" s="261"/>
      <c r="B685" s="728"/>
      <c r="C685" s="681"/>
      <c r="D685" s="223"/>
      <c r="E685" s="730"/>
      <c r="F685" s="167" t="s">
        <v>183</v>
      </c>
      <c r="G685" s="224" t="s">
        <v>184</v>
      </c>
      <c r="H685" s="225" t="s">
        <v>178</v>
      </c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  <c r="U685" s="72"/>
      <c r="V685" s="72"/>
      <c r="W685" s="72"/>
      <c r="X685" s="72"/>
      <c r="Y685" s="72"/>
      <c r="Z685" s="72"/>
      <c r="AA685" s="72"/>
      <c r="AB685" s="72"/>
    </row>
    <row r="686" spans="1:28" ht="15" customHeight="1" thickBot="1" x14ac:dyDescent="0.25">
      <c r="A686" s="261"/>
      <c r="B686" s="170"/>
      <c r="C686" s="89"/>
      <c r="D686" s="89"/>
      <c r="E686" s="171"/>
      <c r="F686" s="172"/>
      <c r="G686" s="89"/>
      <c r="H686" s="226"/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  <c r="U686" s="72"/>
      <c r="V686" s="72"/>
      <c r="W686" s="72"/>
      <c r="X686" s="72"/>
      <c r="Y686" s="72"/>
      <c r="Z686" s="72"/>
      <c r="AA686" s="72"/>
      <c r="AB686" s="72"/>
    </row>
    <row r="687" spans="1:28" ht="15" customHeight="1" x14ac:dyDescent="0.25">
      <c r="A687" s="261"/>
      <c r="B687" s="731" t="s">
        <v>185</v>
      </c>
      <c r="C687" s="686"/>
      <c r="D687" s="227"/>
      <c r="E687" s="174"/>
      <c r="F687" s="175"/>
      <c r="G687" s="228"/>
      <c r="H687" s="229">
        <f>SUM(H688:H690)</f>
        <v>4825.6655511934068</v>
      </c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  <c r="U687" s="72"/>
      <c r="V687" s="72"/>
      <c r="W687" s="72"/>
      <c r="X687" s="72"/>
      <c r="Y687" s="72"/>
      <c r="Z687" s="72"/>
      <c r="AA687" s="72"/>
      <c r="AB687" s="72"/>
    </row>
    <row r="688" spans="1:28" ht="15" customHeight="1" x14ac:dyDescent="0.25">
      <c r="A688" s="261"/>
      <c r="B688" s="270" t="str">
        <f>+'Lista de Precios'!B59</f>
        <v>Porcelanato</v>
      </c>
      <c r="C688" s="67"/>
      <c r="D688" s="251"/>
      <c r="E688" s="180" t="str">
        <f>+'Lista de Precios'!$C$57</f>
        <v>m2</v>
      </c>
      <c r="F688" s="181">
        <f>+'Lista de Precios'!D59</f>
        <v>31191.023488812443</v>
      </c>
      <c r="G688" s="68">
        <v>0.11</v>
      </c>
      <c r="H688" s="232">
        <f>PRODUCT(F688*G688)</f>
        <v>3431.0125837693686</v>
      </c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  <c r="U688" s="72"/>
      <c r="V688" s="72"/>
      <c r="W688" s="72"/>
      <c r="X688" s="72"/>
      <c r="Y688" s="72"/>
      <c r="Z688" s="72"/>
      <c r="AA688" s="72"/>
      <c r="AB688" s="72"/>
    </row>
    <row r="689" spans="1:28" ht="15" customHeight="1" x14ac:dyDescent="0.2">
      <c r="A689" s="261"/>
      <c r="B689" s="249" t="str">
        <f>+'Lista de Precios'!B63</f>
        <v>Pegamento para Porcelanato</v>
      </c>
      <c r="C689" s="257"/>
      <c r="D689" s="103"/>
      <c r="E689" s="180" t="str">
        <f>+'Lista de Precios'!$C$61</f>
        <v>kg</v>
      </c>
      <c r="F689" s="181">
        <f>+'Lista de Precios'!D63</f>
        <v>1492.0249855944644</v>
      </c>
      <c r="G689" s="68">
        <v>0.4</v>
      </c>
      <c r="H689" s="232">
        <f>PRODUCT(F689*G689)</f>
        <v>596.80999423778576</v>
      </c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  <c r="U689" s="72"/>
      <c r="V689" s="72"/>
      <c r="W689" s="72"/>
      <c r="X689" s="72"/>
      <c r="Y689" s="72"/>
      <c r="Z689" s="72"/>
      <c r="AA689" s="72"/>
      <c r="AB689" s="72"/>
    </row>
    <row r="690" spans="1:28" ht="15" customHeight="1" x14ac:dyDescent="0.25">
      <c r="A690" s="261"/>
      <c r="B690" s="270" t="str">
        <f>+'Lista de Precios'!B65</f>
        <v>Pastina para Porcelanato</v>
      </c>
      <c r="C690" s="67"/>
      <c r="D690" s="251"/>
      <c r="E690" s="180" t="str">
        <f>+'Lista de Precios'!$C$63</f>
        <v>kg</v>
      </c>
      <c r="F690" s="181">
        <f>+'Lista de Precios'!D65</f>
        <v>3191.3718927450109</v>
      </c>
      <c r="G690" s="68">
        <v>0.25</v>
      </c>
      <c r="H690" s="232">
        <f>PRODUCT(F690*G690)</f>
        <v>797.84297318625272</v>
      </c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  <c r="U690" s="72"/>
      <c r="V690" s="72"/>
      <c r="W690" s="72"/>
      <c r="X690" s="72"/>
      <c r="Y690" s="72"/>
      <c r="Z690" s="72"/>
      <c r="AA690" s="72"/>
      <c r="AB690" s="72"/>
    </row>
    <row r="691" spans="1:28" ht="15" customHeight="1" x14ac:dyDescent="0.2">
      <c r="A691" s="261"/>
      <c r="B691" s="177"/>
      <c r="C691" s="230"/>
      <c r="D691" s="233"/>
      <c r="E691" s="180"/>
      <c r="F691" s="181"/>
      <c r="G691" s="68"/>
      <c r="H691" s="232"/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  <c r="U691" s="72"/>
      <c r="V691" s="72"/>
      <c r="W691" s="72"/>
      <c r="X691" s="72"/>
      <c r="Y691" s="72"/>
      <c r="Z691" s="72"/>
      <c r="AA691" s="72"/>
      <c r="AB691" s="72"/>
    </row>
    <row r="692" spans="1:28" ht="15" customHeight="1" x14ac:dyDescent="0.25">
      <c r="A692" s="261"/>
      <c r="B692" s="732" t="s">
        <v>186</v>
      </c>
      <c r="C692" s="623"/>
      <c r="D692" s="234"/>
      <c r="E692" s="189"/>
      <c r="F692" s="190"/>
      <c r="G692" s="235"/>
      <c r="H692" s="236">
        <f>SUM(H693:H694)</f>
        <v>2376.6668099999997</v>
      </c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  <c r="U692" s="72"/>
      <c r="V692" s="72"/>
      <c r="W692" s="72"/>
      <c r="X692" s="72"/>
      <c r="Y692" s="72"/>
      <c r="Z692" s="72"/>
      <c r="AA692" s="72"/>
      <c r="AB692" s="72"/>
    </row>
    <row r="693" spans="1:28" ht="15" customHeight="1" x14ac:dyDescent="0.2">
      <c r="A693" s="261"/>
      <c r="B693" s="720" t="s">
        <v>187</v>
      </c>
      <c r="C693" s="623"/>
      <c r="D693" s="233"/>
      <c r="E693" s="180" t="s">
        <v>188</v>
      </c>
      <c r="F693" s="181">
        <f>+'Mano de Obra'!$J$8</f>
        <v>10110.714599999999</v>
      </c>
      <c r="G693" s="68">
        <v>0.15</v>
      </c>
      <c r="H693" s="232">
        <f>PRODUCT(F693*G693)</f>
        <v>1516.6071899999999</v>
      </c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  <c r="U693" s="72"/>
      <c r="V693" s="72"/>
      <c r="W693" s="72"/>
      <c r="X693" s="72"/>
      <c r="Y693" s="72"/>
      <c r="Z693" s="72"/>
      <c r="AA693" s="72"/>
      <c r="AB693" s="72"/>
    </row>
    <row r="694" spans="1:28" ht="15" customHeight="1" x14ac:dyDescent="0.2">
      <c r="A694" s="261"/>
      <c r="B694" s="720" t="s">
        <v>191</v>
      </c>
      <c r="C694" s="623"/>
      <c r="D694" s="233"/>
      <c r="E694" s="180" t="s">
        <v>188</v>
      </c>
      <c r="F694" s="181">
        <f>+'Mano de Obra'!$J$10</f>
        <v>8600.5962</v>
      </c>
      <c r="G694" s="68">
        <v>0.1</v>
      </c>
      <c r="H694" s="232">
        <f>PRODUCT(F694*G694)</f>
        <v>860.05962</v>
      </c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  <c r="U694" s="72"/>
      <c r="V694" s="72"/>
      <c r="W694" s="72"/>
      <c r="X694" s="72"/>
      <c r="Y694" s="72"/>
      <c r="Z694" s="72"/>
      <c r="AA694" s="72"/>
      <c r="AB694" s="72"/>
    </row>
    <row r="695" spans="1:28" ht="15" customHeight="1" thickBot="1" x14ac:dyDescent="0.25">
      <c r="A695" s="261"/>
      <c r="B695" s="721"/>
      <c r="C695" s="722"/>
      <c r="D695" s="252"/>
      <c r="E695" s="196"/>
      <c r="F695" s="253"/>
      <c r="G695" s="238"/>
      <c r="H695" s="254"/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  <c r="U695" s="72"/>
      <c r="V695" s="72"/>
      <c r="W695" s="72"/>
      <c r="X695" s="72"/>
      <c r="Y695" s="72"/>
      <c r="Z695" s="72"/>
      <c r="AA695" s="72"/>
      <c r="AB695" s="72"/>
    </row>
    <row r="696" spans="1:28" ht="15" customHeight="1" thickBot="1" x14ac:dyDescent="0.25">
      <c r="A696" s="261"/>
      <c r="B696" s="200"/>
      <c r="C696" s="240"/>
      <c r="D696" s="240"/>
      <c r="E696" s="171"/>
      <c r="F696" s="172"/>
      <c r="G696" s="184"/>
      <c r="H696" s="64"/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  <c r="U696" s="72"/>
      <c r="V696" s="72"/>
      <c r="W696" s="72"/>
      <c r="X696" s="72"/>
      <c r="Y696" s="72"/>
      <c r="Z696" s="72"/>
      <c r="AA696" s="72"/>
      <c r="AB696" s="72"/>
    </row>
    <row r="697" spans="1:28" ht="15" customHeight="1" thickBot="1" x14ac:dyDescent="0.3">
      <c r="A697" s="261"/>
      <c r="B697" s="203"/>
      <c r="C697" s="63"/>
      <c r="D697" s="63"/>
      <c r="E697" s="171"/>
      <c r="F697" s="172"/>
      <c r="G697" s="241" t="s">
        <v>190</v>
      </c>
      <c r="H697" s="242">
        <f>SUM(H687,H692)</f>
        <v>7202.3323611934065</v>
      </c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  <c r="U697" s="72"/>
      <c r="V697" s="72"/>
      <c r="W697" s="72"/>
      <c r="X697" s="72"/>
      <c r="Y697" s="72"/>
      <c r="Z697" s="72"/>
      <c r="AA697" s="72"/>
      <c r="AB697" s="72"/>
    </row>
    <row r="698" spans="1:28" ht="15" customHeight="1" x14ac:dyDescent="0.25">
      <c r="A698" s="261"/>
      <c r="B698" s="206"/>
      <c r="C698" s="87"/>
      <c r="D698" s="87"/>
      <c r="E698" s="171"/>
      <c r="F698" s="172"/>
      <c r="G698" s="184"/>
      <c r="H698" s="207"/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  <c r="U698" s="72"/>
      <c r="V698" s="72"/>
      <c r="W698" s="72"/>
      <c r="X698" s="72"/>
      <c r="Y698" s="72"/>
      <c r="Z698" s="72"/>
      <c r="AA698" s="72"/>
      <c r="AB698" s="72"/>
    </row>
    <row r="699" spans="1:28" ht="15" customHeight="1" x14ac:dyDescent="0.25">
      <c r="A699" s="261"/>
      <c r="B699" s="206"/>
      <c r="C699" s="87"/>
      <c r="D699" s="87"/>
      <c r="E699" s="171"/>
      <c r="F699" s="172"/>
      <c r="G699" s="184"/>
      <c r="H699" s="207"/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  <c r="U699" s="72"/>
      <c r="V699" s="72"/>
      <c r="W699" s="72"/>
      <c r="X699" s="72"/>
      <c r="Y699" s="72"/>
      <c r="Z699" s="72"/>
      <c r="AA699" s="72"/>
      <c r="AB699" s="72"/>
    </row>
    <row r="700" spans="1:28" ht="15" customHeight="1" x14ac:dyDescent="0.2">
      <c r="A700" s="261"/>
      <c r="B700" s="203"/>
      <c r="C700" s="63"/>
      <c r="D700" s="63"/>
      <c r="E700" s="171"/>
      <c r="F700" s="172"/>
      <c r="G700" s="63"/>
      <c r="H700" s="64"/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  <c r="U700" s="72"/>
      <c r="V700" s="72"/>
      <c r="W700" s="72"/>
      <c r="X700" s="72"/>
      <c r="Y700" s="72"/>
      <c r="Z700" s="72"/>
      <c r="AA700" s="72"/>
      <c r="AB700" s="72"/>
    </row>
    <row r="701" spans="1:28" ht="15" customHeight="1" thickBot="1" x14ac:dyDescent="0.3">
      <c r="A701" s="261"/>
      <c r="B701" s="262"/>
      <c r="C701" s="263"/>
      <c r="D701" s="263"/>
      <c r="E701" s="264"/>
      <c r="F701" s="265"/>
      <c r="G701" s="266"/>
      <c r="H701" s="267"/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  <c r="U701" s="72"/>
      <c r="V701" s="72"/>
      <c r="W701" s="72"/>
      <c r="X701" s="72"/>
      <c r="Y701" s="72"/>
      <c r="Z701" s="72"/>
      <c r="AA701" s="72"/>
      <c r="AB701" s="72"/>
    </row>
    <row r="702" spans="1:28" ht="15" customHeight="1" thickBot="1" x14ac:dyDescent="0.25">
      <c r="A702" s="261"/>
      <c r="B702" s="281">
        <f>+Presupuesto!$A$48</f>
        <v>7</v>
      </c>
      <c r="C702" s="739" t="str">
        <f>+Presupuesto!$B$48</f>
        <v>PISOS, ZOCALOS Y ANTEPECHOS</v>
      </c>
      <c r="D702" s="724"/>
      <c r="E702" s="724"/>
      <c r="F702" s="724"/>
      <c r="G702" s="724"/>
      <c r="H702" s="725"/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  <c r="U702" s="72"/>
      <c r="V702" s="72"/>
      <c r="W702" s="72"/>
      <c r="X702" s="72"/>
      <c r="Y702" s="72"/>
      <c r="Z702" s="72"/>
      <c r="AA702" s="72"/>
      <c r="AB702" s="72"/>
    </row>
    <row r="703" spans="1:28" ht="15" customHeight="1" thickBot="1" x14ac:dyDescent="0.25">
      <c r="A703" s="261"/>
      <c r="B703" s="160" t="str">
        <f>+Presupuesto!A53</f>
        <v>7.5</v>
      </c>
      <c r="C703" s="723" t="str">
        <f>+Presupuesto!B53</f>
        <v>Antepecho Cerámico</v>
      </c>
      <c r="D703" s="724"/>
      <c r="E703" s="724"/>
      <c r="F703" s="724"/>
      <c r="G703" s="725"/>
      <c r="H703" s="161" t="str">
        <f>+Presupuesto!C53</f>
        <v>m2</v>
      </c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  <c r="U703" s="72"/>
      <c r="V703" s="72"/>
      <c r="W703" s="72"/>
      <c r="X703" s="72"/>
      <c r="Y703" s="72"/>
      <c r="Z703" s="72"/>
      <c r="AA703" s="72"/>
      <c r="AB703" s="72"/>
    </row>
    <row r="704" spans="1:28" ht="15" customHeight="1" x14ac:dyDescent="0.25">
      <c r="A704" s="261"/>
      <c r="B704" s="726" t="s">
        <v>180</v>
      </c>
      <c r="C704" s="727"/>
      <c r="D704" s="220"/>
      <c r="E704" s="729" t="s">
        <v>177</v>
      </c>
      <c r="F704" s="163" t="s">
        <v>181</v>
      </c>
      <c r="G704" s="221" t="s">
        <v>182</v>
      </c>
      <c r="H704" s="222" t="s">
        <v>181</v>
      </c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  <c r="U704" s="72"/>
      <c r="V704" s="72"/>
      <c r="W704" s="72"/>
      <c r="X704" s="72"/>
      <c r="Y704" s="72"/>
      <c r="Z704" s="72"/>
      <c r="AA704" s="72"/>
      <c r="AB704" s="72"/>
    </row>
    <row r="705" spans="1:28" ht="15" customHeight="1" thickBot="1" x14ac:dyDescent="0.3">
      <c r="A705" s="261"/>
      <c r="B705" s="728"/>
      <c r="C705" s="681"/>
      <c r="D705" s="223"/>
      <c r="E705" s="730"/>
      <c r="F705" s="167" t="s">
        <v>183</v>
      </c>
      <c r="G705" s="224" t="s">
        <v>184</v>
      </c>
      <c r="H705" s="225" t="s">
        <v>178</v>
      </c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  <c r="U705" s="72"/>
      <c r="V705" s="72"/>
      <c r="W705" s="72"/>
      <c r="X705" s="72"/>
      <c r="Y705" s="72"/>
      <c r="Z705" s="72"/>
      <c r="AA705" s="72"/>
      <c r="AB705" s="72"/>
    </row>
    <row r="706" spans="1:28" ht="15" customHeight="1" thickBot="1" x14ac:dyDescent="0.25">
      <c r="A706" s="261"/>
      <c r="B706" s="170"/>
      <c r="C706" s="89"/>
      <c r="D706" s="89"/>
      <c r="E706" s="171"/>
      <c r="F706" s="172"/>
      <c r="G706" s="89"/>
      <c r="H706" s="226"/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  <c r="U706" s="72"/>
      <c r="V706" s="72"/>
      <c r="W706" s="72"/>
      <c r="X706" s="72"/>
      <c r="Y706" s="72"/>
      <c r="Z706" s="72"/>
      <c r="AA706" s="72"/>
      <c r="AB706" s="72"/>
    </row>
    <row r="707" spans="1:28" ht="15" customHeight="1" x14ac:dyDescent="0.25">
      <c r="A707" s="261"/>
      <c r="B707" s="731" t="s">
        <v>185</v>
      </c>
      <c r="C707" s="686"/>
      <c r="D707" s="227"/>
      <c r="E707" s="174"/>
      <c r="F707" s="175"/>
      <c r="G707" s="228"/>
      <c r="H707" s="229">
        <f>SUM(H708:H710)</f>
        <v>15846.664398169942</v>
      </c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  <c r="U707" s="72"/>
      <c r="V707" s="72"/>
      <c r="W707" s="72"/>
      <c r="X707" s="72"/>
      <c r="Y707" s="72"/>
      <c r="Z707" s="72"/>
      <c r="AA707" s="72"/>
      <c r="AB707" s="72"/>
    </row>
    <row r="708" spans="1:28" ht="15" customHeight="1" x14ac:dyDescent="0.25">
      <c r="A708" s="261"/>
      <c r="B708" s="270" t="str">
        <f>+'Lista de Precios'!B58</f>
        <v>Ceramico esmaltado</v>
      </c>
      <c r="C708" s="67"/>
      <c r="D708" s="251"/>
      <c r="E708" s="180" t="str">
        <f>+'Lista de Precios'!$C$57</f>
        <v>m2</v>
      </c>
      <c r="F708" s="181">
        <f>+'Lista de Precios'!D58</f>
        <v>12466.496316499417</v>
      </c>
      <c r="G708" s="68">
        <v>1.2</v>
      </c>
      <c r="H708" s="232">
        <f>PRODUCT(F708*G708)</f>
        <v>14959.7955797993</v>
      </c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  <c r="U708" s="72"/>
      <c r="V708" s="72"/>
      <c r="W708" s="72"/>
      <c r="X708" s="72"/>
      <c r="Y708" s="72"/>
      <c r="Z708" s="72"/>
      <c r="AA708" s="72"/>
      <c r="AB708" s="72"/>
    </row>
    <row r="709" spans="1:28" ht="15" customHeight="1" x14ac:dyDescent="0.2">
      <c r="A709" s="261"/>
      <c r="B709" s="249" t="str">
        <f>+'Lista de Precios'!$B$61</f>
        <v>Pegamento para Ceramico</v>
      </c>
      <c r="C709" s="257"/>
      <c r="D709" s="103"/>
      <c r="E709" s="180" t="str">
        <f>+'Lista de Precios'!$C$61</f>
        <v>kg</v>
      </c>
      <c r="F709" s="181">
        <f>+'Lista de Precios'!$D$61</f>
        <v>222.56461296097464</v>
      </c>
      <c r="G709" s="68">
        <v>0.4</v>
      </c>
      <c r="H709" s="232">
        <f>PRODUCT(F709*G709)</f>
        <v>89.025845184389865</v>
      </c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  <c r="U709" s="72"/>
      <c r="V709" s="72"/>
      <c r="W709" s="72"/>
      <c r="X709" s="72"/>
      <c r="Y709" s="72"/>
      <c r="Z709" s="72"/>
      <c r="AA709" s="72"/>
      <c r="AB709" s="72"/>
    </row>
    <row r="710" spans="1:28" ht="15" customHeight="1" x14ac:dyDescent="0.25">
      <c r="A710" s="261"/>
      <c r="B710" s="270" t="str">
        <f>+'Lista de Precios'!$B$64</f>
        <v>Pastina para Ceramicos</v>
      </c>
      <c r="C710" s="67"/>
      <c r="D710" s="251"/>
      <c r="E710" s="180" t="str">
        <f>+'Lista de Precios'!$C$63</f>
        <v>kg</v>
      </c>
      <c r="F710" s="181">
        <f>+'Lista de Precios'!D64</f>
        <v>3191.3718927450109</v>
      </c>
      <c r="G710" s="68">
        <v>0.25</v>
      </c>
      <c r="H710" s="232">
        <f>PRODUCT(F710*G710)</f>
        <v>797.84297318625272</v>
      </c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  <c r="U710" s="72"/>
      <c r="V710" s="72"/>
      <c r="W710" s="72"/>
      <c r="X710" s="72"/>
      <c r="Y710" s="72"/>
      <c r="Z710" s="72"/>
      <c r="AA710" s="72"/>
      <c r="AB710" s="72"/>
    </row>
    <row r="711" spans="1:28" ht="15" customHeight="1" x14ac:dyDescent="0.2">
      <c r="A711" s="261"/>
      <c r="B711" s="177"/>
      <c r="C711" s="230"/>
      <c r="D711" s="233"/>
      <c r="E711" s="180"/>
      <c r="F711" s="181"/>
      <c r="G711" s="68"/>
      <c r="H711" s="232"/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  <c r="U711" s="72"/>
      <c r="V711" s="72"/>
      <c r="W711" s="72"/>
      <c r="X711" s="72"/>
      <c r="Y711" s="72"/>
      <c r="Z711" s="72"/>
      <c r="AA711" s="72"/>
      <c r="AB711" s="72"/>
    </row>
    <row r="712" spans="1:28" ht="15" customHeight="1" x14ac:dyDescent="0.25">
      <c r="A712" s="261"/>
      <c r="B712" s="732" t="s">
        <v>186</v>
      </c>
      <c r="C712" s="623"/>
      <c r="D712" s="234"/>
      <c r="E712" s="189"/>
      <c r="F712" s="190"/>
      <c r="G712" s="235"/>
      <c r="H712" s="236">
        <f>SUM(H713:H714)</f>
        <v>12258.858023999999</v>
      </c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  <c r="U712" s="72"/>
      <c r="V712" s="72"/>
      <c r="W712" s="72"/>
      <c r="X712" s="72"/>
      <c r="Y712" s="72"/>
      <c r="Z712" s="72"/>
      <c r="AA712" s="72"/>
      <c r="AB712" s="72"/>
    </row>
    <row r="713" spans="1:28" ht="15" customHeight="1" x14ac:dyDescent="0.2">
      <c r="A713" s="261"/>
      <c r="B713" s="720" t="s">
        <v>187</v>
      </c>
      <c r="C713" s="623"/>
      <c r="D713" s="233"/>
      <c r="E713" s="180" t="s">
        <v>188</v>
      </c>
      <c r="F713" s="181">
        <f>+'Mano de Obra'!$J$8</f>
        <v>10110.714599999999</v>
      </c>
      <c r="G713" s="68">
        <v>0.6</v>
      </c>
      <c r="H713" s="232">
        <f>PRODUCT(F713*G713)</f>
        <v>6066.4287599999998</v>
      </c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  <c r="U713" s="72"/>
      <c r="V713" s="72"/>
      <c r="W713" s="72"/>
      <c r="X713" s="72"/>
      <c r="Y713" s="72"/>
      <c r="Z713" s="72"/>
      <c r="AA713" s="72"/>
      <c r="AB713" s="72"/>
    </row>
    <row r="714" spans="1:28" ht="15" customHeight="1" x14ac:dyDescent="0.2">
      <c r="A714" s="261"/>
      <c r="B714" s="720" t="s">
        <v>191</v>
      </c>
      <c r="C714" s="623"/>
      <c r="D714" s="233"/>
      <c r="E714" s="180" t="s">
        <v>188</v>
      </c>
      <c r="F714" s="181">
        <f>+'Mano de Obra'!$J$10</f>
        <v>8600.5962</v>
      </c>
      <c r="G714" s="68">
        <v>0.72</v>
      </c>
      <c r="H714" s="232">
        <f>PRODUCT(F714*G714)</f>
        <v>6192.4292639999994</v>
      </c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  <c r="U714" s="72"/>
      <c r="V714" s="72"/>
      <c r="W714" s="72"/>
      <c r="X714" s="72"/>
      <c r="Y714" s="72"/>
      <c r="Z714" s="72"/>
      <c r="AA714" s="72"/>
      <c r="AB714" s="72"/>
    </row>
    <row r="715" spans="1:28" ht="15" customHeight="1" thickBot="1" x14ac:dyDescent="0.25">
      <c r="A715" s="261"/>
      <c r="B715" s="721"/>
      <c r="C715" s="722"/>
      <c r="D715" s="252"/>
      <c r="E715" s="196"/>
      <c r="F715" s="253"/>
      <c r="G715" s="238"/>
      <c r="H715" s="254"/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  <c r="U715" s="72"/>
      <c r="V715" s="72"/>
      <c r="W715" s="72"/>
      <c r="X715" s="72"/>
      <c r="Y715" s="72"/>
      <c r="Z715" s="72"/>
      <c r="AA715" s="72"/>
      <c r="AB715" s="72"/>
    </row>
    <row r="716" spans="1:28" ht="15" customHeight="1" thickBot="1" x14ac:dyDescent="0.25">
      <c r="A716" s="261"/>
      <c r="B716" s="200"/>
      <c r="C716" s="240"/>
      <c r="D716" s="240"/>
      <c r="E716" s="171"/>
      <c r="F716" s="172"/>
      <c r="G716" s="184"/>
      <c r="H716" s="64"/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  <c r="U716" s="72"/>
      <c r="V716" s="72"/>
      <c r="W716" s="72"/>
      <c r="X716" s="72"/>
      <c r="Y716" s="72"/>
      <c r="Z716" s="72"/>
      <c r="AA716" s="72"/>
      <c r="AB716" s="72"/>
    </row>
    <row r="717" spans="1:28" ht="15" customHeight="1" thickBot="1" x14ac:dyDescent="0.3">
      <c r="A717" s="261"/>
      <c r="B717" s="203"/>
      <c r="C717" s="63"/>
      <c r="D717" s="63"/>
      <c r="E717" s="171"/>
      <c r="F717" s="172"/>
      <c r="G717" s="241" t="s">
        <v>190</v>
      </c>
      <c r="H717" s="242">
        <f>SUM(H707,H712)</f>
        <v>28105.522422169939</v>
      </c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  <c r="U717" s="72"/>
      <c r="V717" s="72"/>
      <c r="W717" s="72"/>
      <c r="X717" s="72"/>
      <c r="Y717" s="72"/>
      <c r="Z717" s="72"/>
      <c r="AA717" s="72"/>
      <c r="AB717" s="72"/>
    </row>
    <row r="718" spans="1:28" ht="15" customHeight="1" x14ac:dyDescent="0.25">
      <c r="A718" s="261"/>
      <c r="B718" s="206"/>
      <c r="C718" s="87"/>
      <c r="D718" s="87"/>
      <c r="E718" s="171"/>
      <c r="F718" s="172"/>
      <c r="G718" s="184"/>
      <c r="H718" s="207"/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  <c r="U718" s="72"/>
      <c r="V718" s="72"/>
      <c r="W718" s="72"/>
      <c r="X718" s="72"/>
      <c r="Y718" s="72"/>
      <c r="Z718" s="72"/>
      <c r="AA718" s="72"/>
      <c r="AB718" s="72"/>
    </row>
    <row r="719" spans="1:28" ht="15" customHeight="1" x14ac:dyDescent="0.2">
      <c r="A719" s="261"/>
      <c r="B719" s="203"/>
      <c r="C719" s="63"/>
      <c r="D719" s="63"/>
      <c r="E719" s="171"/>
      <c r="F719" s="172"/>
      <c r="G719" s="63"/>
      <c r="H719" s="64"/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  <c r="U719" s="72"/>
      <c r="V719" s="72"/>
      <c r="W719" s="72"/>
      <c r="X719" s="72"/>
      <c r="Y719" s="72"/>
      <c r="Z719" s="72"/>
      <c r="AA719" s="72"/>
      <c r="AB719" s="72"/>
    </row>
    <row r="720" spans="1:28" ht="15" customHeight="1" thickBot="1" x14ac:dyDescent="0.3">
      <c r="A720" s="261"/>
      <c r="B720" s="262"/>
      <c r="C720" s="263"/>
      <c r="D720" s="263"/>
      <c r="E720" s="264"/>
      <c r="F720" s="265"/>
      <c r="G720" s="266"/>
      <c r="H720" s="267"/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  <c r="U720" s="72"/>
      <c r="V720" s="72"/>
      <c r="W720" s="72"/>
      <c r="X720" s="72"/>
      <c r="Y720" s="72"/>
      <c r="Z720" s="72"/>
      <c r="AA720" s="72"/>
      <c r="AB720" s="72"/>
    </row>
    <row r="721" spans="1:28" ht="15" customHeight="1" thickBot="1" x14ac:dyDescent="0.25">
      <c r="A721" s="261"/>
      <c r="B721" s="285">
        <f>+Presupuesto!$A$55</f>
        <v>8</v>
      </c>
      <c r="C721" s="755" t="str">
        <f>+Presupuesto!$B$55</f>
        <v>REVESTIMIENTOS</v>
      </c>
      <c r="D721" s="724"/>
      <c r="E721" s="724"/>
      <c r="F721" s="724"/>
      <c r="G721" s="724"/>
      <c r="H721" s="725"/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  <c r="U721" s="72"/>
      <c r="V721" s="72"/>
      <c r="W721" s="72"/>
      <c r="X721" s="72"/>
      <c r="Y721" s="72"/>
      <c r="Z721" s="72"/>
      <c r="AA721" s="72"/>
      <c r="AB721" s="72"/>
    </row>
    <row r="722" spans="1:28" ht="15" customHeight="1" x14ac:dyDescent="0.2">
      <c r="A722" s="261"/>
      <c r="B722" s="160" t="str">
        <f>+Presupuesto!A56</f>
        <v>8.1</v>
      </c>
      <c r="C722" s="723" t="str">
        <f>+Presupuesto!B56</f>
        <v>Revestimeinto ceramico esmaltado</v>
      </c>
      <c r="D722" s="724"/>
      <c r="E722" s="724"/>
      <c r="F722" s="724"/>
      <c r="G722" s="725"/>
      <c r="H722" s="161" t="str">
        <f>+Presupuesto!C56</f>
        <v>m2</v>
      </c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  <c r="U722" s="72"/>
      <c r="V722" s="72"/>
      <c r="W722" s="72"/>
      <c r="X722" s="72"/>
      <c r="Y722" s="72"/>
      <c r="Z722" s="72"/>
      <c r="AA722" s="72"/>
      <c r="AB722" s="72"/>
    </row>
    <row r="723" spans="1:28" ht="15" customHeight="1" x14ac:dyDescent="0.25">
      <c r="A723" s="261"/>
      <c r="B723" s="726" t="s">
        <v>180</v>
      </c>
      <c r="C723" s="727"/>
      <c r="D723" s="220"/>
      <c r="E723" s="729" t="s">
        <v>177</v>
      </c>
      <c r="F723" s="163" t="s">
        <v>181</v>
      </c>
      <c r="G723" s="221" t="s">
        <v>182</v>
      </c>
      <c r="H723" s="222" t="s">
        <v>181</v>
      </c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  <c r="U723" s="72"/>
      <c r="V723" s="72"/>
      <c r="W723" s="72"/>
      <c r="X723" s="72"/>
      <c r="Y723" s="72"/>
      <c r="Z723" s="72"/>
      <c r="AA723" s="72"/>
      <c r="AB723" s="72"/>
    </row>
    <row r="724" spans="1:28" ht="15" customHeight="1" x14ac:dyDescent="0.25">
      <c r="A724" s="261"/>
      <c r="B724" s="728"/>
      <c r="C724" s="681"/>
      <c r="D724" s="223"/>
      <c r="E724" s="730"/>
      <c r="F724" s="167" t="s">
        <v>183</v>
      </c>
      <c r="G724" s="224" t="s">
        <v>184</v>
      </c>
      <c r="H724" s="225" t="s">
        <v>178</v>
      </c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  <c r="U724" s="72"/>
      <c r="V724" s="72"/>
      <c r="W724" s="72"/>
      <c r="X724" s="72"/>
      <c r="Y724" s="72"/>
      <c r="Z724" s="72"/>
      <c r="AA724" s="72"/>
      <c r="AB724" s="72"/>
    </row>
    <row r="725" spans="1:28" ht="15" customHeight="1" x14ac:dyDescent="0.2">
      <c r="A725" s="261"/>
      <c r="B725" s="170"/>
      <c r="C725" s="89"/>
      <c r="D725" s="89"/>
      <c r="E725" s="171"/>
      <c r="F725" s="172"/>
      <c r="G725" s="89"/>
      <c r="H725" s="226"/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  <c r="U725" s="72"/>
      <c r="V725" s="72"/>
      <c r="W725" s="72"/>
      <c r="X725" s="72"/>
      <c r="Y725" s="72"/>
      <c r="Z725" s="72"/>
      <c r="AA725" s="72"/>
      <c r="AB725" s="72"/>
    </row>
    <row r="726" spans="1:28" ht="15" customHeight="1" x14ac:dyDescent="0.25">
      <c r="A726" s="261"/>
      <c r="B726" s="731" t="s">
        <v>185</v>
      </c>
      <c r="C726" s="686"/>
      <c r="D726" s="227"/>
      <c r="E726" s="174"/>
      <c r="F726" s="175"/>
      <c r="G726" s="228"/>
      <c r="H726" s="229">
        <f>SUM(H727:H729)</f>
        <v>15836.823268911505</v>
      </c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  <c r="U726" s="72"/>
      <c r="V726" s="72"/>
      <c r="W726" s="72"/>
      <c r="X726" s="72"/>
      <c r="Y726" s="72"/>
      <c r="Z726" s="72"/>
      <c r="AA726" s="72"/>
      <c r="AB726" s="72"/>
    </row>
    <row r="727" spans="1:28" ht="15" customHeight="1" x14ac:dyDescent="0.25">
      <c r="A727" s="261"/>
      <c r="B727" s="270" t="str">
        <f>+'Lista de Precios'!B58</f>
        <v>Ceramico esmaltado</v>
      </c>
      <c r="C727" s="67"/>
      <c r="D727" s="251"/>
      <c r="E727" s="180" t="str">
        <f>+'Lista de Precios'!$C$58</f>
        <v>m2</v>
      </c>
      <c r="F727" s="181">
        <f>+'Lista de Precios'!$D$58</f>
        <v>12466.496316499417</v>
      </c>
      <c r="G727" s="68">
        <v>1.05</v>
      </c>
      <c r="H727" s="232">
        <f>PRODUCT(F727*G727)</f>
        <v>13089.821132324389</v>
      </c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/>
      <c r="V727" s="72"/>
      <c r="W727" s="72"/>
      <c r="X727" s="72"/>
      <c r="Y727" s="72"/>
      <c r="Z727" s="72"/>
      <c r="AA727" s="72"/>
      <c r="AB727" s="72"/>
    </row>
    <row r="728" spans="1:28" ht="15" customHeight="1" x14ac:dyDescent="0.2">
      <c r="A728" s="261"/>
      <c r="B728" s="249" t="str">
        <f>+'Lista de Precios'!$B$62</f>
        <v>Pegamento para Ceramico impermeable</v>
      </c>
      <c r="C728" s="257"/>
      <c r="D728" s="103"/>
      <c r="E728" s="180" t="str">
        <f>+'Lista de Precios'!$C$62</f>
        <v>kg</v>
      </c>
      <c r="F728" s="181">
        <f>+'Lista de Precios'!$D$62</f>
        <v>562.32740214349701</v>
      </c>
      <c r="G728" s="68">
        <v>3.75</v>
      </c>
      <c r="H728" s="232">
        <f>PRODUCT(F728*G728)</f>
        <v>2108.7277580381137</v>
      </c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  <c r="U728" s="72"/>
      <c r="V728" s="72"/>
      <c r="W728" s="72"/>
      <c r="X728" s="72"/>
      <c r="Y728" s="72"/>
      <c r="Z728" s="72"/>
      <c r="AA728" s="72"/>
      <c r="AB728" s="72"/>
    </row>
    <row r="729" spans="1:28" ht="15" customHeight="1" x14ac:dyDescent="0.25">
      <c r="A729" s="261"/>
      <c r="B729" s="270" t="str">
        <f>+'Lista de Precios'!$B$64</f>
        <v>Pastina para Ceramicos</v>
      </c>
      <c r="C729" s="67"/>
      <c r="D729" s="255"/>
      <c r="E729" s="180" t="str">
        <f>+'Lista de Precios'!$C$64</f>
        <v>kg</v>
      </c>
      <c r="F729" s="181">
        <f>+'Lista de Precios'!$D$64</f>
        <v>3191.3718927450109</v>
      </c>
      <c r="G729" s="68">
        <v>0.2</v>
      </c>
      <c r="H729" s="232">
        <f>PRODUCT(F729*G729)</f>
        <v>638.27437854900222</v>
      </c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  <c r="U729" s="72"/>
      <c r="V729" s="72"/>
      <c r="W729" s="72"/>
      <c r="X729" s="72"/>
      <c r="Y729" s="72"/>
      <c r="Z729" s="72"/>
      <c r="AA729" s="72"/>
      <c r="AB729" s="72"/>
    </row>
    <row r="730" spans="1:28" ht="15" customHeight="1" x14ac:dyDescent="0.2">
      <c r="A730" s="261"/>
      <c r="B730" s="177"/>
      <c r="C730" s="230"/>
      <c r="D730" s="233"/>
      <c r="E730" s="180"/>
      <c r="F730" s="181"/>
      <c r="G730" s="68"/>
      <c r="H730" s="232"/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  <c r="U730" s="72"/>
      <c r="V730" s="72"/>
      <c r="W730" s="72"/>
      <c r="X730" s="72"/>
      <c r="Y730" s="72"/>
      <c r="Z730" s="72"/>
      <c r="AA730" s="72"/>
      <c r="AB730" s="72"/>
    </row>
    <row r="731" spans="1:28" ht="15" customHeight="1" x14ac:dyDescent="0.25">
      <c r="A731" s="261"/>
      <c r="B731" s="732" t="s">
        <v>186</v>
      </c>
      <c r="C731" s="623"/>
      <c r="D731" s="234"/>
      <c r="E731" s="189"/>
      <c r="F731" s="190"/>
      <c r="G731" s="235"/>
      <c r="H731" s="236">
        <f>SUM(H732:H733)</f>
        <v>20747.257145999996</v>
      </c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  <c r="U731" s="72"/>
      <c r="V731" s="72"/>
      <c r="W731" s="72"/>
      <c r="X731" s="72"/>
      <c r="Y731" s="72"/>
      <c r="Z731" s="72"/>
      <c r="AA731" s="72"/>
      <c r="AB731" s="72"/>
    </row>
    <row r="732" spans="1:28" ht="15" customHeight="1" x14ac:dyDescent="0.2">
      <c r="A732" s="261"/>
      <c r="B732" s="720" t="s">
        <v>187</v>
      </c>
      <c r="C732" s="623"/>
      <c r="D732" s="233"/>
      <c r="E732" s="180" t="s">
        <v>188</v>
      </c>
      <c r="F732" s="181">
        <f>+'Mano de Obra'!$J$8</f>
        <v>10110.714599999999</v>
      </c>
      <c r="G732" s="68">
        <v>1.38</v>
      </c>
      <c r="H732" s="232">
        <f>PRODUCT(F732*G732)</f>
        <v>13952.786147999997</v>
      </c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  <c r="U732" s="72"/>
      <c r="V732" s="72"/>
      <c r="W732" s="72"/>
      <c r="X732" s="72"/>
      <c r="Y732" s="72"/>
      <c r="Z732" s="72"/>
      <c r="AA732" s="72"/>
      <c r="AB732" s="72"/>
    </row>
    <row r="733" spans="1:28" ht="15" customHeight="1" x14ac:dyDescent="0.2">
      <c r="A733" s="261"/>
      <c r="B733" s="720" t="s">
        <v>191</v>
      </c>
      <c r="C733" s="623"/>
      <c r="D733" s="233"/>
      <c r="E733" s="180" t="s">
        <v>188</v>
      </c>
      <c r="F733" s="181">
        <f>+'Mano de Obra'!$J$10</f>
        <v>8600.5962</v>
      </c>
      <c r="G733" s="68">
        <v>0.79</v>
      </c>
      <c r="H733" s="232">
        <f>PRODUCT(F733*G733)</f>
        <v>6794.4709980000007</v>
      </c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  <c r="U733" s="72"/>
      <c r="V733" s="72"/>
      <c r="W733" s="72"/>
      <c r="X733" s="72"/>
      <c r="Y733" s="72"/>
      <c r="Z733" s="72"/>
      <c r="AA733" s="72"/>
      <c r="AB733" s="72"/>
    </row>
    <row r="734" spans="1:28" ht="15" customHeight="1" x14ac:dyDescent="0.2">
      <c r="A734" s="261"/>
      <c r="B734" s="721"/>
      <c r="C734" s="722"/>
      <c r="D734" s="252"/>
      <c r="E734" s="196"/>
      <c r="F734" s="253"/>
      <c r="G734" s="238"/>
      <c r="H734" s="254"/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  <c r="U734" s="72"/>
      <c r="V734" s="72"/>
      <c r="W734" s="72"/>
      <c r="X734" s="72"/>
      <c r="Y734" s="72"/>
      <c r="Z734" s="72"/>
      <c r="AA734" s="72"/>
      <c r="AB734" s="72"/>
    </row>
    <row r="735" spans="1:28" ht="15" customHeight="1" x14ac:dyDescent="0.2">
      <c r="A735" s="261"/>
      <c r="B735" s="200"/>
      <c r="C735" s="240"/>
      <c r="D735" s="240"/>
      <c r="E735" s="171"/>
      <c r="F735" s="172"/>
      <c r="G735" s="184"/>
      <c r="H735" s="64"/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  <c r="U735" s="72"/>
      <c r="V735" s="72"/>
      <c r="W735" s="72"/>
      <c r="X735" s="72"/>
      <c r="Y735" s="72"/>
      <c r="Z735" s="72"/>
      <c r="AA735" s="72"/>
      <c r="AB735" s="72"/>
    </row>
    <row r="736" spans="1:28" ht="15" customHeight="1" x14ac:dyDescent="0.25">
      <c r="A736" s="261"/>
      <c r="B736" s="203"/>
      <c r="C736" s="63"/>
      <c r="D736" s="63"/>
      <c r="E736" s="171"/>
      <c r="F736" s="172"/>
      <c r="G736" s="241" t="s">
        <v>190</v>
      </c>
      <c r="H736" s="242">
        <f>SUM(H726,H731)</f>
        <v>36584.080414911499</v>
      </c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  <c r="U736" s="72"/>
      <c r="V736" s="72"/>
      <c r="W736" s="72"/>
      <c r="X736" s="72"/>
      <c r="Y736" s="72"/>
      <c r="Z736" s="72"/>
      <c r="AA736" s="72"/>
      <c r="AB736" s="72"/>
    </row>
    <row r="737" spans="1:28" ht="15" customHeight="1" x14ac:dyDescent="0.25">
      <c r="A737" s="261"/>
      <c r="B737" s="206"/>
      <c r="C737" s="87"/>
      <c r="D737" s="87"/>
      <c r="E737" s="171"/>
      <c r="F737" s="172"/>
      <c r="G737" s="184"/>
      <c r="H737" s="207"/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  <c r="U737" s="72"/>
      <c r="V737" s="72"/>
      <c r="W737" s="72"/>
      <c r="X737" s="72"/>
      <c r="Y737" s="72"/>
      <c r="Z737" s="72"/>
      <c r="AA737" s="72"/>
      <c r="AB737" s="72"/>
    </row>
    <row r="738" spans="1:28" ht="15" customHeight="1" x14ac:dyDescent="0.25">
      <c r="A738" s="261"/>
      <c r="B738" s="206"/>
      <c r="C738" s="87"/>
      <c r="D738" s="87"/>
      <c r="E738" s="171"/>
      <c r="F738" s="172"/>
      <c r="G738" s="184"/>
      <c r="H738" s="207"/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  <c r="U738" s="72"/>
      <c r="V738" s="72"/>
      <c r="W738" s="72"/>
      <c r="X738" s="72"/>
      <c r="Y738" s="72"/>
      <c r="Z738" s="72"/>
      <c r="AA738" s="72"/>
      <c r="AB738" s="72"/>
    </row>
    <row r="739" spans="1:28" ht="15" customHeight="1" x14ac:dyDescent="0.2">
      <c r="A739" s="261"/>
      <c r="B739" s="203"/>
      <c r="C739" s="63"/>
      <c r="D739" s="63"/>
      <c r="E739" s="171"/>
      <c r="F739" s="172"/>
      <c r="G739" s="63"/>
      <c r="H739" s="64"/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  <c r="U739" s="72"/>
      <c r="V739" s="72"/>
      <c r="W739" s="72"/>
      <c r="X739" s="72"/>
      <c r="Y739" s="72"/>
      <c r="Z739" s="72"/>
      <c r="AA739" s="72"/>
      <c r="AB739" s="72"/>
    </row>
    <row r="740" spans="1:28" ht="15" customHeight="1" x14ac:dyDescent="0.2">
      <c r="A740" s="261"/>
      <c r="B740" s="285">
        <f>+Presupuesto!$A$55</f>
        <v>8</v>
      </c>
      <c r="C740" s="755" t="str">
        <f>+Presupuesto!$B$55</f>
        <v>REVESTIMIENTOS</v>
      </c>
      <c r="D740" s="724"/>
      <c r="E740" s="724"/>
      <c r="F740" s="724"/>
      <c r="G740" s="724"/>
      <c r="H740" s="725"/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  <c r="U740" s="72"/>
      <c r="V740" s="72"/>
      <c r="W740" s="72"/>
      <c r="X740" s="72"/>
      <c r="Y740" s="72"/>
      <c r="Z740" s="72"/>
      <c r="AA740" s="72"/>
      <c r="AB740" s="72"/>
    </row>
    <row r="741" spans="1:28" ht="15" customHeight="1" x14ac:dyDescent="0.2">
      <c r="A741" s="261"/>
      <c r="B741" s="160" t="str">
        <f>+Presupuesto!A57</f>
        <v>8.2</v>
      </c>
      <c r="C741" s="723" t="str">
        <f>+Presupuesto!B57</f>
        <v>Revestimeinto porcelanato</v>
      </c>
      <c r="D741" s="724"/>
      <c r="E741" s="724"/>
      <c r="F741" s="724"/>
      <c r="G741" s="725"/>
      <c r="H741" s="161" t="str">
        <f>+Presupuesto!C57</f>
        <v>m2</v>
      </c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  <c r="U741" s="72"/>
      <c r="V741" s="72"/>
      <c r="W741" s="72"/>
      <c r="X741" s="72"/>
      <c r="Y741" s="72"/>
      <c r="Z741" s="72"/>
      <c r="AA741" s="72"/>
      <c r="AB741" s="72"/>
    </row>
    <row r="742" spans="1:28" ht="15" customHeight="1" x14ac:dyDescent="0.25">
      <c r="A742" s="261"/>
      <c r="B742" s="726" t="s">
        <v>180</v>
      </c>
      <c r="C742" s="727"/>
      <c r="D742" s="220"/>
      <c r="E742" s="729" t="s">
        <v>177</v>
      </c>
      <c r="F742" s="163" t="s">
        <v>181</v>
      </c>
      <c r="G742" s="221" t="s">
        <v>182</v>
      </c>
      <c r="H742" s="222" t="s">
        <v>181</v>
      </c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  <c r="U742" s="72"/>
      <c r="V742" s="72"/>
      <c r="W742" s="72"/>
      <c r="X742" s="72"/>
      <c r="Y742" s="72"/>
      <c r="Z742" s="72"/>
      <c r="AA742" s="72"/>
      <c r="AB742" s="72"/>
    </row>
    <row r="743" spans="1:28" ht="15" customHeight="1" x14ac:dyDescent="0.25">
      <c r="A743" s="261"/>
      <c r="B743" s="728"/>
      <c r="C743" s="681"/>
      <c r="D743" s="223"/>
      <c r="E743" s="730"/>
      <c r="F743" s="167" t="s">
        <v>183</v>
      </c>
      <c r="G743" s="224" t="s">
        <v>184</v>
      </c>
      <c r="H743" s="225" t="s">
        <v>178</v>
      </c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  <c r="U743" s="72"/>
      <c r="V743" s="72"/>
      <c r="W743" s="72"/>
      <c r="X743" s="72"/>
      <c r="Y743" s="72"/>
      <c r="Z743" s="72"/>
      <c r="AA743" s="72"/>
      <c r="AB743" s="72"/>
    </row>
    <row r="744" spans="1:28" ht="15" customHeight="1" x14ac:dyDescent="0.2">
      <c r="A744" s="261"/>
      <c r="B744" s="170"/>
      <c r="C744" s="89"/>
      <c r="D744" s="89"/>
      <c r="E744" s="171"/>
      <c r="F744" s="172"/>
      <c r="G744" s="89"/>
      <c r="H744" s="226"/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  <c r="U744" s="72"/>
      <c r="V744" s="72"/>
      <c r="W744" s="72"/>
      <c r="X744" s="72"/>
      <c r="Y744" s="72"/>
      <c r="Z744" s="72"/>
      <c r="AA744" s="72"/>
      <c r="AB744" s="72"/>
    </row>
    <row r="745" spans="1:28" ht="15" customHeight="1" x14ac:dyDescent="0.25">
      <c r="A745" s="261"/>
      <c r="B745" s="731" t="s">
        <v>185</v>
      </c>
      <c r="C745" s="686"/>
      <c r="D745" s="227"/>
      <c r="E745" s="174"/>
      <c r="F745" s="175"/>
      <c r="G745" s="228"/>
      <c r="H745" s="229">
        <f>SUM(H746:H748)</f>
        <v>40703.062506859191</v>
      </c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  <c r="U745" s="72"/>
      <c r="V745" s="72"/>
      <c r="W745" s="72"/>
      <c r="X745" s="72"/>
      <c r="Y745" s="72"/>
      <c r="Z745" s="72"/>
      <c r="AA745" s="72"/>
      <c r="AB745" s="72"/>
    </row>
    <row r="746" spans="1:28" ht="15" customHeight="1" x14ac:dyDescent="0.25">
      <c r="A746" s="261"/>
      <c r="B746" s="270" t="str">
        <f>+'Lista de Precios'!$B$59</f>
        <v>Porcelanato</v>
      </c>
      <c r="C746" s="67"/>
      <c r="D746" s="255"/>
      <c r="E746" s="180" t="str">
        <f>+'Lista de Precios'!$C$59</f>
        <v>m2</v>
      </c>
      <c r="F746" s="181">
        <f>+'Lista de Precios'!$D$59</f>
        <v>31191.023488812443</v>
      </c>
      <c r="G746" s="68">
        <v>1.1000000000000001</v>
      </c>
      <c r="H746" s="232">
        <f>PRODUCT(F746*G746)</f>
        <v>34310.125837693689</v>
      </c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  <c r="U746" s="72"/>
      <c r="V746" s="72"/>
      <c r="W746" s="72"/>
      <c r="X746" s="72"/>
      <c r="Y746" s="72"/>
      <c r="Z746" s="72"/>
      <c r="AA746" s="72"/>
      <c r="AB746" s="72"/>
    </row>
    <row r="747" spans="1:28" ht="15" customHeight="1" x14ac:dyDescent="0.2">
      <c r="A747" s="261"/>
      <c r="B747" s="249" t="str">
        <f>+'Lista de Precios'!$B$63</f>
        <v>Pegamento para Porcelanato</v>
      </c>
      <c r="C747" s="257"/>
      <c r="D747" s="95"/>
      <c r="E747" s="180" t="str">
        <f>+'Lista de Precios'!$C$63</f>
        <v>kg</v>
      </c>
      <c r="F747" s="181">
        <f>+'Lista de Precios'!$D$63</f>
        <v>1492.0249855944644</v>
      </c>
      <c r="G747" s="68">
        <v>3.75</v>
      </c>
      <c r="H747" s="232">
        <f>PRODUCT(F747*G747)</f>
        <v>5595.0936959792416</v>
      </c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  <c r="U747" s="72"/>
      <c r="V747" s="72"/>
      <c r="W747" s="72"/>
      <c r="X747" s="72"/>
      <c r="Y747" s="72"/>
      <c r="Z747" s="72"/>
      <c r="AA747" s="72"/>
      <c r="AB747" s="72"/>
    </row>
    <row r="748" spans="1:28" ht="15" customHeight="1" x14ac:dyDescent="0.25">
      <c r="A748" s="261"/>
      <c r="B748" s="270" t="str">
        <f>+'Lista de Precios'!$B$65</f>
        <v>Pastina para Porcelanato</v>
      </c>
      <c r="C748" s="67"/>
      <c r="D748" s="255"/>
      <c r="E748" s="180" t="str">
        <f>+'Lista de Precios'!$C$65</f>
        <v>kg</v>
      </c>
      <c r="F748" s="181">
        <f>+'Lista de Precios'!$D$65</f>
        <v>3191.3718927450109</v>
      </c>
      <c r="G748" s="68">
        <v>0.25</v>
      </c>
      <c r="H748" s="232">
        <f>PRODUCT(F748*G748)</f>
        <v>797.84297318625272</v>
      </c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  <c r="U748" s="72"/>
      <c r="V748" s="72"/>
      <c r="W748" s="72"/>
      <c r="X748" s="72"/>
      <c r="Y748" s="72"/>
      <c r="Z748" s="72"/>
      <c r="AA748" s="72"/>
      <c r="AB748" s="72"/>
    </row>
    <row r="749" spans="1:28" ht="15" customHeight="1" x14ac:dyDescent="0.2">
      <c r="A749" s="261"/>
      <c r="B749" s="177"/>
      <c r="C749" s="230"/>
      <c r="D749" s="233"/>
      <c r="E749" s="180"/>
      <c r="F749" s="181"/>
      <c r="G749" s="68"/>
      <c r="H749" s="232"/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  <c r="U749" s="72"/>
      <c r="V749" s="72"/>
      <c r="W749" s="72"/>
      <c r="X749" s="72"/>
      <c r="Y749" s="72"/>
      <c r="Z749" s="72"/>
      <c r="AA749" s="72"/>
      <c r="AB749" s="72"/>
    </row>
    <row r="750" spans="1:28" ht="15" customHeight="1" x14ac:dyDescent="0.25">
      <c r="A750" s="261"/>
      <c r="B750" s="732" t="s">
        <v>186</v>
      </c>
      <c r="C750" s="623"/>
      <c r="D750" s="234"/>
      <c r="E750" s="189"/>
      <c r="F750" s="190"/>
      <c r="G750" s="235"/>
      <c r="H750" s="236">
        <f>SUM(H751:H752)</f>
        <v>20454.435749999997</v>
      </c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  <c r="U750" s="72"/>
      <c r="V750" s="72"/>
      <c r="W750" s="72"/>
      <c r="X750" s="72"/>
      <c r="Y750" s="72"/>
      <c r="Z750" s="72"/>
      <c r="AA750" s="72"/>
      <c r="AB750" s="72"/>
    </row>
    <row r="751" spans="1:28" ht="15" customHeight="1" x14ac:dyDescent="0.2">
      <c r="A751" s="261"/>
      <c r="B751" s="720" t="s">
        <v>187</v>
      </c>
      <c r="C751" s="623"/>
      <c r="D751" s="233"/>
      <c r="E751" s="180" t="s">
        <v>188</v>
      </c>
      <c r="F751" s="181">
        <f>+'Mano de Obra'!$J$8</f>
        <v>10110.714599999999</v>
      </c>
      <c r="G751" s="68">
        <v>1.3</v>
      </c>
      <c r="H751" s="232">
        <f>PRODUCT(F751*G751)</f>
        <v>13143.928979999999</v>
      </c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  <c r="U751" s="72"/>
      <c r="V751" s="72"/>
      <c r="W751" s="72"/>
      <c r="X751" s="72"/>
      <c r="Y751" s="72"/>
      <c r="Z751" s="72"/>
      <c r="AA751" s="72"/>
      <c r="AB751" s="72"/>
    </row>
    <row r="752" spans="1:28" ht="15" customHeight="1" x14ac:dyDescent="0.2">
      <c r="A752" s="261"/>
      <c r="B752" s="720" t="s">
        <v>191</v>
      </c>
      <c r="C752" s="623"/>
      <c r="D752" s="233"/>
      <c r="E752" s="180" t="s">
        <v>188</v>
      </c>
      <c r="F752" s="181">
        <f>+'Mano de Obra'!$J$10</f>
        <v>8600.5962</v>
      </c>
      <c r="G752" s="68">
        <v>0.85</v>
      </c>
      <c r="H752" s="232">
        <f>PRODUCT(F752*G752)</f>
        <v>7310.50677</v>
      </c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  <c r="U752" s="72"/>
      <c r="V752" s="72"/>
      <c r="W752" s="72"/>
      <c r="X752" s="72"/>
      <c r="Y752" s="72"/>
      <c r="Z752" s="72"/>
      <c r="AA752" s="72"/>
      <c r="AB752" s="72"/>
    </row>
    <row r="753" spans="1:28" ht="15" customHeight="1" x14ac:dyDescent="0.2">
      <c r="A753" s="261"/>
      <c r="B753" s="721"/>
      <c r="C753" s="722"/>
      <c r="D753" s="252"/>
      <c r="E753" s="196"/>
      <c r="F753" s="253"/>
      <c r="G753" s="238"/>
      <c r="H753" s="254"/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  <c r="U753" s="72"/>
      <c r="V753" s="72"/>
      <c r="W753" s="72"/>
      <c r="X753" s="72"/>
      <c r="Y753" s="72"/>
      <c r="Z753" s="72"/>
      <c r="AA753" s="72"/>
      <c r="AB753" s="72"/>
    </row>
    <row r="754" spans="1:28" ht="15" customHeight="1" x14ac:dyDescent="0.2">
      <c r="A754" s="261"/>
      <c r="B754" s="200"/>
      <c r="C754" s="240"/>
      <c r="D754" s="240"/>
      <c r="E754" s="171"/>
      <c r="F754" s="172"/>
      <c r="G754" s="184"/>
      <c r="H754" s="64"/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  <c r="U754" s="72"/>
      <c r="V754" s="72"/>
      <c r="W754" s="72"/>
      <c r="X754" s="72"/>
      <c r="Y754" s="72"/>
      <c r="Z754" s="72"/>
      <c r="AA754" s="72"/>
      <c r="AB754" s="72"/>
    </row>
    <row r="755" spans="1:28" ht="15" customHeight="1" x14ac:dyDescent="0.25">
      <c r="A755" s="261"/>
      <c r="B755" s="203"/>
      <c r="C755" s="63"/>
      <c r="D755" s="63"/>
      <c r="E755" s="171"/>
      <c r="F755" s="172"/>
      <c r="G755" s="241" t="s">
        <v>190</v>
      </c>
      <c r="H755" s="242">
        <f>SUM(H745,H750)</f>
        <v>61157.498256859188</v>
      </c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  <c r="U755" s="72"/>
      <c r="V755" s="72"/>
      <c r="W755" s="72"/>
      <c r="X755" s="72"/>
      <c r="Y755" s="72"/>
      <c r="Z755" s="72"/>
      <c r="AA755" s="72"/>
      <c r="AB755" s="72"/>
    </row>
    <row r="756" spans="1:28" ht="15" customHeight="1" x14ac:dyDescent="0.25">
      <c r="A756" s="261"/>
      <c r="B756" s="203"/>
      <c r="C756" s="63"/>
      <c r="D756" s="63"/>
      <c r="E756" s="171"/>
      <c r="F756" s="172"/>
      <c r="G756" s="156"/>
      <c r="H756" s="207"/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  <c r="U756" s="72"/>
      <c r="V756" s="72"/>
      <c r="W756" s="72"/>
      <c r="X756" s="72"/>
      <c r="Y756" s="72"/>
      <c r="Z756" s="72"/>
      <c r="AA756" s="72"/>
      <c r="AB756" s="72"/>
    </row>
    <row r="757" spans="1:28" ht="15" customHeight="1" x14ac:dyDescent="0.25">
      <c r="A757" s="261"/>
      <c r="B757" s="203"/>
      <c r="C757" s="63"/>
      <c r="D757" s="63"/>
      <c r="E757" s="171"/>
      <c r="F757" s="172"/>
      <c r="G757" s="156"/>
      <c r="H757" s="207"/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  <c r="U757" s="72"/>
      <c r="V757" s="72"/>
      <c r="W757" s="72"/>
      <c r="X757" s="72"/>
      <c r="Y757" s="72"/>
      <c r="Z757" s="72"/>
      <c r="AA757" s="72"/>
      <c r="AB757" s="72"/>
    </row>
    <row r="758" spans="1:28" ht="15" customHeight="1" x14ac:dyDescent="0.25">
      <c r="A758" s="261"/>
      <c r="B758" s="262"/>
      <c r="C758" s="263"/>
      <c r="D758" s="263"/>
      <c r="E758" s="264"/>
      <c r="F758" s="265"/>
      <c r="G758" s="266"/>
      <c r="H758" s="267"/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  <c r="U758" s="72"/>
      <c r="V758" s="72"/>
      <c r="W758" s="72"/>
      <c r="X758" s="72"/>
      <c r="Y758" s="72"/>
      <c r="Z758" s="72"/>
      <c r="AA758" s="72"/>
      <c r="AB758" s="72"/>
    </row>
    <row r="759" spans="1:28" ht="15" customHeight="1" x14ac:dyDescent="0.2">
      <c r="A759" s="261"/>
      <c r="B759" s="285">
        <f>+Presupuesto!$A$55</f>
        <v>8</v>
      </c>
      <c r="C759" s="755" t="str">
        <f>+Presupuesto!$B$55</f>
        <v>REVESTIMIENTOS</v>
      </c>
      <c r="D759" s="724"/>
      <c r="E759" s="724"/>
      <c r="F759" s="724"/>
      <c r="G759" s="724"/>
      <c r="H759" s="725"/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  <c r="U759" s="72"/>
      <c r="V759" s="72"/>
      <c r="W759" s="72"/>
      <c r="X759" s="72"/>
      <c r="Y759" s="72"/>
      <c r="Z759" s="72"/>
      <c r="AA759" s="72"/>
      <c r="AB759" s="72"/>
    </row>
    <row r="760" spans="1:28" ht="15" customHeight="1" x14ac:dyDescent="0.2">
      <c r="A760" s="261"/>
      <c r="B760" s="160" t="str">
        <f>+Presupuesto!A58</f>
        <v>8.3</v>
      </c>
      <c r="C760" s="723" t="str">
        <f>+Presupuesto!B58</f>
        <v>Guardacanto de aluminio</v>
      </c>
      <c r="D760" s="724"/>
      <c r="E760" s="724"/>
      <c r="F760" s="724"/>
      <c r="G760" s="725"/>
      <c r="H760" s="161" t="str">
        <f>+Presupuesto!C58</f>
        <v>m</v>
      </c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  <c r="U760" s="72"/>
      <c r="V760" s="72"/>
      <c r="W760" s="72"/>
      <c r="X760" s="72"/>
      <c r="Y760" s="72"/>
      <c r="Z760" s="72"/>
      <c r="AA760" s="72"/>
      <c r="AB760" s="72"/>
    </row>
    <row r="761" spans="1:28" ht="15" customHeight="1" x14ac:dyDescent="0.25">
      <c r="A761" s="261"/>
      <c r="B761" s="726" t="s">
        <v>180</v>
      </c>
      <c r="C761" s="727"/>
      <c r="D761" s="220"/>
      <c r="E761" s="729" t="s">
        <v>177</v>
      </c>
      <c r="F761" s="163" t="s">
        <v>181</v>
      </c>
      <c r="G761" s="221" t="s">
        <v>182</v>
      </c>
      <c r="H761" s="222" t="s">
        <v>181</v>
      </c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  <c r="U761" s="72"/>
      <c r="V761" s="72"/>
      <c r="W761" s="72"/>
      <c r="X761" s="72"/>
      <c r="Y761" s="72"/>
      <c r="Z761" s="72"/>
      <c r="AA761" s="72"/>
      <c r="AB761" s="72"/>
    </row>
    <row r="762" spans="1:28" ht="15" customHeight="1" x14ac:dyDescent="0.25">
      <c r="A762" s="261"/>
      <c r="B762" s="728"/>
      <c r="C762" s="681"/>
      <c r="D762" s="223"/>
      <c r="E762" s="730"/>
      <c r="F762" s="167" t="s">
        <v>183</v>
      </c>
      <c r="G762" s="224" t="s">
        <v>184</v>
      </c>
      <c r="H762" s="225" t="s">
        <v>178</v>
      </c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  <c r="U762" s="72"/>
      <c r="V762" s="72"/>
      <c r="W762" s="72"/>
      <c r="X762" s="72"/>
      <c r="Y762" s="72"/>
      <c r="Z762" s="72"/>
      <c r="AA762" s="72"/>
      <c r="AB762" s="72"/>
    </row>
    <row r="763" spans="1:28" ht="15" customHeight="1" x14ac:dyDescent="0.2">
      <c r="A763" s="261"/>
      <c r="B763" s="170"/>
      <c r="C763" s="89"/>
      <c r="D763" s="89"/>
      <c r="E763" s="171"/>
      <c r="F763" s="172"/>
      <c r="G763" s="89"/>
      <c r="H763" s="226"/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  <c r="U763" s="72"/>
      <c r="V763" s="72"/>
      <c r="W763" s="72"/>
      <c r="X763" s="72"/>
      <c r="Y763" s="72"/>
      <c r="Z763" s="72"/>
      <c r="AA763" s="72"/>
      <c r="AB763" s="72"/>
    </row>
    <row r="764" spans="1:28" ht="15" customHeight="1" x14ac:dyDescent="0.25">
      <c r="A764" s="261"/>
      <c r="B764" s="731" t="s">
        <v>185</v>
      </c>
      <c r="C764" s="686"/>
      <c r="D764" s="227"/>
      <c r="E764" s="174"/>
      <c r="F764" s="175"/>
      <c r="G764" s="228"/>
      <c r="H764" s="229">
        <f>SUM(H765:H767)</f>
        <v>7876.0691965050428</v>
      </c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  <c r="U764" s="72"/>
      <c r="V764" s="72"/>
      <c r="W764" s="72"/>
      <c r="X764" s="72"/>
      <c r="Y764" s="72"/>
      <c r="Z764" s="72"/>
      <c r="AA764" s="72"/>
      <c r="AB764" s="72"/>
    </row>
    <row r="765" spans="1:28" ht="15" customHeight="1" x14ac:dyDescent="0.25">
      <c r="A765" s="261"/>
      <c r="B765" s="270" t="str">
        <f>+'Lista de Precios'!$B$66</f>
        <v>Guardacanto Aluminio brillante</v>
      </c>
      <c r="C765" s="67"/>
      <c r="D765" s="255"/>
      <c r="E765" s="180" t="str">
        <f>+'Lista de Precios'!$C$66</f>
        <v>m</v>
      </c>
      <c r="F765" s="286">
        <f>+'Lista de Precios'!$D$66</f>
        <v>7555.3970788652941</v>
      </c>
      <c r="G765" s="68">
        <v>1</v>
      </c>
      <c r="H765" s="232">
        <f>PRODUCT(F765*G765)</f>
        <v>7555.3970788652941</v>
      </c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  <c r="U765" s="72"/>
      <c r="V765" s="72"/>
      <c r="W765" s="72"/>
      <c r="X765" s="72"/>
      <c r="Y765" s="72"/>
      <c r="Z765" s="72"/>
      <c r="AA765" s="72"/>
      <c r="AB765" s="72"/>
    </row>
    <row r="766" spans="1:28" ht="15" customHeight="1" x14ac:dyDescent="0.2">
      <c r="A766" s="261"/>
      <c r="B766" s="249" t="str">
        <f>+'Lista de Precios'!$B$62</f>
        <v>Pegamento para Ceramico impermeable</v>
      </c>
      <c r="C766" s="257"/>
      <c r="D766" s="103"/>
      <c r="E766" s="180" t="str">
        <f>+'Lista de Precios'!$C$62</f>
        <v>kg</v>
      </c>
      <c r="F766" s="181">
        <f>+'Lista de Precios'!$D$62</f>
        <v>562.32740214349701</v>
      </c>
      <c r="G766" s="68">
        <v>0.4</v>
      </c>
      <c r="H766" s="232">
        <f>PRODUCT(F766*G766)</f>
        <v>224.93096085739882</v>
      </c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  <c r="U766" s="72"/>
      <c r="V766" s="72"/>
      <c r="W766" s="72"/>
      <c r="X766" s="72"/>
      <c r="Y766" s="72"/>
      <c r="Z766" s="72"/>
      <c r="AA766" s="72"/>
      <c r="AB766" s="72"/>
    </row>
    <row r="767" spans="1:28" ht="15" customHeight="1" x14ac:dyDescent="0.25">
      <c r="A767" s="261"/>
      <c r="B767" s="270" t="str">
        <f>+'Lista de Precios'!$B$64</f>
        <v>Pastina para Ceramicos</v>
      </c>
      <c r="C767" s="67"/>
      <c r="D767" s="255"/>
      <c r="E767" s="180" t="str">
        <f>+'Lista de Precios'!$C$64</f>
        <v>kg</v>
      </c>
      <c r="F767" s="181">
        <f>+'Lista de Precios'!$D$64</f>
        <v>3191.3718927450109</v>
      </c>
      <c r="G767" s="68">
        <v>0.03</v>
      </c>
      <c r="H767" s="232">
        <f>PRODUCT(F767*G767)</f>
        <v>95.741156782350316</v>
      </c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  <c r="U767" s="72"/>
      <c r="V767" s="72"/>
      <c r="W767" s="72"/>
      <c r="X767" s="72"/>
      <c r="Y767" s="72"/>
      <c r="Z767" s="72"/>
      <c r="AA767" s="72"/>
      <c r="AB767" s="72"/>
    </row>
    <row r="768" spans="1:28" ht="15" customHeight="1" x14ac:dyDescent="0.2">
      <c r="A768" s="261"/>
      <c r="B768" s="177"/>
      <c r="C768" s="230"/>
      <c r="D768" s="233"/>
      <c r="E768" s="180"/>
      <c r="F768" s="181"/>
      <c r="G768" s="68"/>
      <c r="H768" s="232"/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  <c r="U768" s="72"/>
      <c r="V768" s="72"/>
      <c r="W768" s="72"/>
      <c r="X768" s="72"/>
      <c r="Y768" s="72"/>
      <c r="Z768" s="72"/>
      <c r="AA768" s="72"/>
      <c r="AB768" s="72"/>
    </row>
    <row r="769" spans="1:28" ht="15" customHeight="1" x14ac:dyDescent="0.25">
      <c r="A769" s="261"/>
      <c r="B769" s="732" t="s">
        <v>186</v>
      </c>
      <c r="C769" s="623"/>
      <c r="D769" s="234"/>
      <c r="E769" s="189"/>
      <c r="F769" s="190"/>
      <c r="G769" s="235"/>
      <c r="H769" s="236">
        <f>SUM(H770:H771)</f>
        <v>3893.2739999999999</v>
      </c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  <c r="U769" s="72"/>
      <c r="V769" s="72"/>
      <c r="W769" s="72"/>
      <c r="X769" s="72"/>
      <c r="Y769" s="72"/>
      <c r="Z769" s="72"/>
      <c r="AA769" s="72"/>
      <c r="AB769" s="72"/>
    </row>
    <row r="770" spans="1:28" ht="15" customHeight="1" x14ac:dyDescent="0.2">
      <c r="A770" s="261"/>
      <c r="B770" s="720" t="s">
        <v>187</v>
      </c>
      <c r="C770" s="623"/>
      <c r="D770" s="233"/>
      <c r="E770" s="180" t="s">
        <v>188</v>
      </c>
      <c r="F770" s="181">
        <f>+'Mano de Obra'!$J$8</f>
        <v>10110.714599999999</v>
      </c>
      <c r="G770" s="68">
        <v>0.3</v>
      </c>
      <c r="H770" s="232">
        <f>PRODUCT(F770*G770)</f>
        <v>3033.2143799999999</v>
      </c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  <c r="U770" s="72"/>
      <c r="V770" s="72"/>
      <c r="W770" s="72"/>
      <c r="X770" s="72"/>
      <c r="Y770" s="72"/>
      <c r="Z770" s="72"/>
      <c r="AA770" s="72"/>
      <c r="AB770" s="72"/>
    </row>
    <row r="771" spans="1:28" ht="15" customHeight="1" x14ac:dyDescent="0.2">
      <c r="A771" s="261"/>
      <c r="B771" s="720" t="s">
        <v>191</v>
      </c>
      <c r="C771" s="623"/>
      <c r="D771" s="233"/>
      <c r="E771" s="180" t="s">
        <v>188</v>
      </c>
      <c r="F771" s="181">
        <f>+'Mano de Obra'!$J$10</f>
        <v>8600.5962</v>
      </c>
      <c r="G771" s="68">
        <v>0.1</v>
      </c>
      <c r="H771" s="232">
        <f>PRODUCT(F771*G771)</f>
        <v>860.05962</v>
      </c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  <c r="U771" s="72"/>
      <c r="V771" s="72"/>
      <c r="W771" s="72"/>
      <c r="X771" s="72"/>
      <c r="Y771" s="72"/>
      <c r="Z771" s="72"/>
      <c r="AA771" s="72"/>
      <c r="AB771" s="72"/>
    </row>
    <row r="772" spans="1:28" ht="15" customHeight="1" x14ac:dyDescent="0.2">
      <c r="A772" s="261"/>
      <c r="B772" s="721"/>
      <c r="C772" s="722"/>
      <c r="D772" s="252"/>
      <c r="E772" s="196"/>
      <c r="F772" s="253"/>
      <c r="G772" s="238"/>
      <c r="H772" s="254"/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  <c r="U772" s="72"/>
      <c r="V772" s="72"/>
      <c r="W772" s="72"/>
      <c r="X772" s="72"/>
      <c r="Y772" s="72"/>
      <c r="Z772" s="72"/>
      <c r="AA772" s="72"/>
      <c r="AB772" s="72"/>
    </row>
    <row r="773" spans="1:28" ht="15" customHeight="1" x14ac:dyDescent="0.2">
      <c r="A773" s="261"/>
      <c r="B773" s="200"/>
      <c r="C773" s="240"/>
      <c r="D773" s="240"/>
      <c r="E773" s="171"/>
      <c r="F773" s="172"/>
      <c r="G773" s="184"/>
      <c r="H773" s="64"/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  <c r="U773" s="72"/>
      <c r="V773" s="72"/>
      <c r="W773" s="72"/>
      <c r="X773" s="72"/>
      <c r="Y773" s="72"/>
      <c r="Z773" s="72"/>
      <c r="AA773" s="72"/>
      <c r="AB773" s="72"/>
    </row>
    <row r="774" spans="1:28" ht="15" customHeight="1" x14ac:dyDescent="0.25">
      <c r="A774" s="261"/>
      <c r="B774" s="203"/>
      <c r="C774" s="63"/>
      <c r="D774" s="63"/>
      <c r="E774" s="171"/>
      <c r="F774" s="172"/>
      <c r="G774" s="241" t="s">
        <v>190</v>
      </c>
      <c r="H774" s="242">
        <f>SUM(H764,H769)</f>
        <v>11769.343196505042</v>
      </c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  <c r="U774" s="72"/>
      <c r="V774" s="72"/>
      <c r="W774" s="72"/>
      <c r="X774" s="72"/>
      <c r="Y774" s="72"/>
      <c r="Z774" s="72"/>
      <c r="AA774" s="72"/>
      <c r="AB774" s="72"/>
    </row>
    <row r="775" spans="1:28" ht="15" customHeight="1" x14ac:dyDescent="0.25">
      <c r="A775" s="261"/>
      <c r="B775" s="206"/>
      <c r="C775" s="87"/>
      <c r="D775" s="87"/>
      <c r="E775" s="171"/>
      <c r="F775" s="172"/>
      <c r="G775" s="184"/>
      <c r="H775" s="207"/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  <c r="U775" s="72"/>
      <c r="V775" s="72"/>
      <c r="W775" s="72"/>
      <c r="X775" s="72"/>
      <c r="Y775" s="72"/>
      <c r="Z775" s="72"/>
      <c r="AA775" s="72"/>
      <c r="AB775" s="72"/>
    </row>
    <row r="776" spans="1:28" ht="15" customHeight="1" x14ac:dyDescent="0.2">
      <c r="A776" s="261"/>
      <c r="B776" s="203"/>
      <c r="C776" s="63"/>
      <c r="D776" s="63"/>
      <c r="E776" s="171"/>
      <c r="F776" s="172"/>
      <c r="G776" s="63"/>
      <c r="H776" s="64"/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  <c r="U776" s="72"/>
      <c r="V776" s="72"/>
      <c r="W776" s="72"/>
      <c r="X776" s="72"/>
      <c r="Y776" s="72"/>
      <c r="Z776" s="72"/>
      <c r="AA776" s="72"/>
      <c r="AB776" s="72"/>
    </row>
    <row r="777" spans="1:28" ht="15" customHeight="1" thickBot="1" x14ac:dyDescent="0.3">
      <c r="A777" s="261"/>
      <c r="B777" s="262"/>
      <c r="C777" s="263"/>
      <c r="D777" s="263"/>
      <c r="E777" s="264"/>
      <c r="F777" s="265"/>
      <c r="G777" s="266"/>
      <c r="H777" s="267"/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  <c r="U777" s="72"/>
      <c r="V777" s="72"/>
      <c r="W777" s="72"/>
      <c r="X777" s="72"/>
      <c r="Y777" s="72"/>
      <c r="Z777" s="72"/>
      <c r="AA777" s="72"/>
      <c r="AB777" s="72"/>
    </row>
    <row r="778" spans="1:28" ht="15" customHeight="1" thickBot="1" x14ac:dyDescent="0.25">
      <c r="A778" s="261"/>
      <c r="B778" s="285">
        <f>+Presupuesto!A55</f>
        <v>8</v>
      </c>
      <c r="C778" s="755" t="str">
        <f>+Presupuesto!B55</f>
        <v>REVESTIMIENTOS</v>
      </c>
      <c r="D778" s="775"/>
      <c r="E778" s="775"/>
      <c r="F778" s="775"/>
      <c r="G778" s="775"/>
      <c r="H778" s="776"/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  <c r="U778" s="72"/>
      <c r="V778" s="72"/>
      <c r="W778" s="72"/>
      <c r="X778" s="72"/>
      <c r="Y778" s="72"/>
      <c r="Z778" s="72"/>
      <c r="AA778" s="72"/>
      <c r="AB778" s="72"/>
    </row>
    <row r="779" spans="1:28" ht="15" customHeight="1" thickBot="1" x14ac:dyDescent="0.25">
      <c r="A779" s="261"/>
      <c r="B779" s="160" t="str">
        <f>+Presupuesto!A59</f>
        <v>8.4</v>
      </c>
      <c r="C779" s="723" t="str">
        <f>+Presupuesto!B59</f>
        <v>Revestimiento piedra laja</v>
      </c>
      <c r="D779" s="724"/>
      <c r="E779" s="724"/>
      <c r="F779" s="724"/>
      <c r="G779" s="725"/>
      <c r="H779" s="161" t="str">
        <f>+Presupuesto!C59</f>
        <v>m2</v>
      </c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  <c r="U779" s="72"/>
      <c r="V779" s="72"/>
      <c r="W779" s="72"/>
      <c r="X779" s="72"/>
      <c r="Y779" s="72"/>
      <c r="Z779" s="72"/>
      <c r="AA779" s="72"/>
      <c r="AB779" s="72"/>
    </row>
    <row r="780" spans="1:28" ht="15" customHeight="1" x14ac:dyDescent="0.25">
      <c r="A780" s="261"/>
      <c r="B780" s="726" t="s">
        <v>180</v>
      </c>
      <c r="C780" s="727"/>
      <c r="D780" s="220"/>
      <c r="E780" s="729" t="s">
        <v>177</v>
      </c>
      <c r="F780" s="163" t="s">
        <v>181</v>
      </c>
      <c r="G780" s="221" t="s">
        <v>182</v>
      </c>
      <c r="H780" s="222" t="s">
        <v>181</v>
      </c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  <c r="U780" s="72"/>
      <c r="V780" s="72"/>
      <c r="W780" s="72"/>
      <c r="X780" s="72"/>
      <c r="Y780" s="72"/>
      <c r="Z780" s="72"/>
      <c r="AA780" s="72"/>
      <c r="AB780" s="72"/>
    </row>
    <row r="781" spans="1:28" ht="15" customHeight="1" thickBot="1" x14ac:dyDescent="0.3">
      <c r="A781" s="261"/>
      <c r="B781" s="728"/>
      <c r="C781" s="681"/>
      <c r="D781" s="223"/>
      <c r="E781" s="730"/>
      <c r="F781" s="167" t="s">
        <v>183</v>
      </c>
      <c r="G781" s="224" t="s">
        <v>184</v>
      </c>
      <c r="H781" s="225" t="s">
        <v>178</v>
      </c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  <c r="U781" s="72"/>
      <c r="V781" s="72"/>
      <c r="W781" s="72"/>
      <c r="X781" s="72"/>
      <c r="Y781" s="72"/>
      <c r="Z781" s="72"/>
      <c r="AA781" s="72"/>
      <c r="AB781" s="72"/>
    </row>
    <row r="782" spans="1:28" ht="15" customHeight="1" thickBot="1" x14ac:dyDescent="0.25">
      <c r="A782" s="261"/>
      <c r="B782" s="170"/>
      <c r="C782" s="89"/>
      <c r="D782" s="89"/>
      <c r="E782" s="171"/>
      <c r="F782" s="172"/>
      <c r="G782" s="89"/>
      <c r="H782" s="226"/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  <c r="U782" s="72"/>
      <c r="V782" s="72"/>
      <c r="W782" s="72"/>
      <c r="X782" s="72"/>
      <c r="Y782" s="72"/>
      <c r="Z782" s="72"/>
      <c r="AA782" s="72"/>
      <c r="AB782" s="72"/>
    </row>
    <row r="783" spans="1:28" ht="15" customHeight="1" x14ac:dyDescent="0.25">
      <c r="A783" s="261"/>
      <c r="B783" s="731" t="s">
        <v>185</v>
      </c>
      <c r="C783" s="686"/>
      <c r="D783" s="227"/>
      <c r="E783" s="174"/>
      <c r="F783" s="175"/>
      <c r="G783" s="228"/>
      <c r="H783" s="229">
        <f>SUM(H784:H785)</f>
        <v>33905.52031949802</v>
      </c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  <c r="U783" s="72"/>
      <c r="V783" s="72"/>
      <c r="W783" s="72"/>
      <c r="X783" s="72"/>
      <c r="Y783" s="72"/>
      <c r="Z783" s="72"/>
      <c r="AA783" s="72"/>
      <c r="AB783" s="72"/>
    </row>
    <row r="784" spans="1:28" ht="15" customHeight="1" x14ac:dyDescent="0.25">
      <c r="A784" s="261"/>
      <c r="B784" s="469" t="str">
        <f>+'Lista de Precios'!B67</f>
        <v>Piedra laja lince color oxido</v>
      </c>
      <c r="C784" s="67"/>
      <c r="D784" s="251"/>
      <c r="E784" s="180" t="str">
        <f>+'Lista de Precios'!C67</f>
        <v>m2</v>
      </c>
      <c r="F784" s="181">
        <f>+'Lista de Precios'!D67</f>
        <v>23983.255707001586</v>
      </c>
      <c r="G784" s="68">
        <v>1.3</v>
      </c>
      <c r="H784" s="232">
        <f>PRODUCT(F784*G784)</f>
        <v>31178.232419102063</v>
      </c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  <c r="U784" s="72"/>
      <c r="V784" s="72"/>
      <c r="W784" s="72"/>
      <c r="X784" s="72"/>
      <c r="Y784" s="72"/>
      <c r="Z784" s="72"/>
      <c r="AA784" s="72"/>
      <c r="AB784" s="72"/>
    </row>
    <row r="785" spans="1:28" ht="15" customHeight="1" x14ac:dyDescent="0.2">
      <c r="A785" s="261"/>
      <c r="B785" s="249" t="str">
        <f>+'Lista de Precios'!$B$62</f>
        <v>Pegamento para Ceramico impermeable</v>
      </c>
      <c r="C785" s="257"/>
      <c r="D785" s="103"/>
      <c r="E785" s="180" t="str">
        <f>+'Lista de Precios'!$C$62</f>
        <v>kg</v>
      </c>
      <c r="F785" s="181">
        <f>+'Lista de Precios'!$D$62</f>
        <v>562.32740214349701</v>
      </c>
      <c r="G785" s="68">
        <v>4.8499999999999996</v>
      </c>
      <c r="H785" s="232">
        <f>PRODUCT(F785*G785)</f>
        <v>2727.2879003959602</v>
      </c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  <c r="U785" s="72"/>
      <c r="V785" s="72"/>
      <c r="W785" s="72"/>
      <c r="X785" s="72"/>
      <c r="Y785" s="72"/>
      <c r="Z785" s="72"/>
      <c r="AA785" s="72"/>
      <c r="AB785" s="72"/>
    </row>
    <row r="786" spans="1:28" ht="15" customHeight="1" x14ac:dyDescent="0.2">
      <c r="A786" s="261"/>
      <c r="B786" s="177"/>
      <c r="C786" s="230"/>
      <c r="D786" s="233"/>
      <c r="E786" s="180"/>
      <c r="F786" s="181"/>
      <c r="G786" s="68"/>
      <c r="H786" s="232"/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  <c r="U786" s="72"/>
      <c r="V786" s="72"/>
      <c r="W786" s="72"/>
      <c r="X786" s="72"/>
      <c r="Y786" s="72"/>
      <c r="Z786" s="72"/>
      <c r="AA786" s="72"/>
      <c r="AB786" s="72"/>
    </row>
    <row r="787" spans="1:28" ht="15" customHeight="1" x14ac:dyDescent="0.25">
      <c r="A787" s="261"/>
      <c r="B787" s="732" t="s">
        <v>186</v>
      </c>
      <c r="C787" s="623"/>
      <c r="D787" s="234"/>
      <c r="E787" s="189"/>
      <c r="F787" s="190"/>
      <c r="G787" s="235"/>
      <c r="H787" s="236">
        <f>SUM(H788:H789)</f>
        <v>22532.382264</v>
      </c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  <c r="U787" s="72"/>
      <c r="V787" s="72"/>
      <c r="W787" s="72"/>
      <c r="X787" s="72"/>
      <c r="Y787" s="72"/>
      <c r="Z787" s="72"/>
      <c r="AA787" s="72"/>
      <c r="AB787" s="72"/>
    </row>
    <row r="788" spans="1:28" ht="15" customHeight="1" x14ac:dyDescent="0.2">
      <c r="A788" s="261"/>
      <c r="B788" s="720" t="s">
        <v>187</v>
      </c>
      <c r="C788" s="623"/>
      <c r="D788" s="233"/>
      <c r="E788" s="180" t="s">
        <v>188</v>
      </c>
      <c r="F788" s="181">
        <f>+'Mano de Obra'!$J$8</f>
        <v>10110.714599999999</v>
      </c>
      <c r="G788" s="68">
        <v>1.48</v>
      </c>
      <c r="H788" s="232">
        <f>PRODUCT(F788*G788)</f>
        <v>14963.857607999998</v>
      </c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  <c r="U788" s="72"/>
      <c r="V788" s="72"/>
      <c r="W788" s="72"/>
      <c r="X788" s="72"/>
      <c r="Y788" s="72"/>
      <c r="Z788" s="72"/>
      <c r="AA788" s="72"/>
      <c r="AB788" s="72"/>
    </row>
    <row r="789" spans="1:28" ht="15" customHeight="1" x14ac:dyDescent="0.2">
      <c r="A789" s="261"/>
      <c r="B789" s="720" t="s">
        <v>191</v>
      </c>
      <c r="C789" s="623"/>
      <c r="D789" s="233"/>
      <c r="E789" s="180" t="s">
        <v>188</v>
      </c>
      <c r="F789" s="181">
        <f>+'Mano de Obra'!$J$10</f>
        <v>8600.5962</v>
      </c>
      <c r="G789" s="68">
        <v>0.88</v>
      </c>
      <c r="H789" s="232">
        <f>PRODUCT(F789*G789)</f>
        <v>7568.5246559999996</v>
      </c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  <c r="U789" s="72"/>
      <c r="V789" s="72"/>
      <c r="W789" s="72"/>
      <c r="X789" s="72"/>
      <c r="Y789" s="72"/>
      <c r="Z789" s="72"/>
      <c r="AA789" s="72"/>
      <c r="AB789" s="72"/>
    </row>
    <row r="790" spans="1:28" ht="15" customHeight="1" thickBot="1" x14ac:dyDescent="0.25">
      <c r="A790" s="261"/>
      <c r="B790" s="721"/>
      <c r="C790" s="722"/>
      <c r="D790" s="252"/>
      <c r="E790" s="196"/>
      <c r="F790" s="253"/>
      <c r="G790" s="238"/>
      <c r="H790" s="254"/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  <c r="U790" s="72"/>
      <c r="V790" s="72"/>
      <c r="W790" s="72"/>
      <c r="X790" s="72"/>
      <c r="Y790" s="72"/>
      <c r="Z790" s="72"/>
      <c r="AA790" s="72"/>
      <c r="AB790" s="72"/>
    </row>
    <row r="791" spans="1:28" ht="15" customHeight="1" thickBot="1" x14ac:dyDescent="0.25">
      <c r="A791" s="261"/>
      <c r="B791" s="200"/>
      <c r="C791" s="240"/>
      <c r="D791" s="240"/>
      <c r="E791" s="171"/>
      <c r="F791" s="172"/>
      <c r="G791" s="184"/>
      <c r="H791" s="64"/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  <c r="U791" s="72"/>
      <c r="V791" s="72"/>
      <c r="W791" s="72"/>
      <c r="X791" s="72"/>
      <c r="Y791" s="72"/>
      <c r="Z791" s="72"/>
      <c r="AA791" s="72"/>
      <c r="AB791" s="72"/>
    </row>
    <row r="792" spans="1:28" ht="15" customHeight="1" thickBot="1" x14ac:dyDescent="0.3">
      <c r="A792" s="261"/>
      <c r="B792" s="203"/>
      <c r="C792" s="63"/>
      <c r="D792" s="63"/>
      <c r="E792" s="171"/>
      <c r="F792" s="172"/>
      <c r="G792" s="241" t="s">
        <v>190</v>
      </c>
      <c r="H792" s="242">
        <f>SUM(H783,H787)</f>
        <v>56437.90258349802</v>
      </c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  <c r="U792" s="72"/>
      <c r="V792" s="72"/>
      <c r="W792" s="72"/>
      <c r="X792" s="72"/>
      <c r="Y792" s="72"/>
      <c r="Z792" s="72"/>
      <c r="AA792" s="72"/>
      <c r="AB792" s="72"/>
    </row>
    <row r="793" spans="1:28" ht="15" customHeight="1" x14ac:dyDescent="0.25">
      <c r="A793" s="261"/>
      <c r="B793" s="206"/>
      <c r="C793" s="87"/>
      <c r="D793" s="87"/>
      <c r="E793" s="171"/>
      <c r="F793" s="172"/>
      <c r="G793" s="184"/>
      <c r="H793" s="207"/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  <c r="U793" s="72"/>
      <c r="V793" s="72"/>
      <c r="W793" s="72"/>
      <c r="X793" s="72"/>
      <c r="Y793" s="72"/>
      <c r="Z793" s="72"/>
      <c r="AA793" s="72"/>
      <c r="AB793" s="72"/>
    </row>
    <row r="794" spans="1:28" ht="15" customHeight="1" x14ac:dyDescent="0.25">
      <c r="A794" s="261"/>
      <c r="B794" s="206"/>
      <c r="C794" s="87"/>
      <c r="D794" s="87"/>
      <c r="E794" s="171"/>
      <c r="F794" s="172"/>
      <c r="G794" s="184"/>
      <c r="H794" s="207"/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  <c r="U794" s="72"/>
      <c r="V794" s="72"/>
      <c r="W794" s="72"/>
      <c r="X794" s="72"/>
      <c r="Y794" s="72"/>
      <c r="Z794" s="72"/>
      <c r="AA794" s="72"/>
      <c r="AB794" s="72"/>
    </row>
    <row r="795" spans="1:28" ht="15" customHeight="1" thickBot="1" x14ac:dyDescent="0.25">
      <c r="A795" s="261"/>
      <c r="B795" s="203"/>
      <c r="C795" s="63"/>
      <c r="D795" s="63"/>
      <c r="E795" s="171"/>
      <c r="F795" s="172"/>
      <c r="G795" s="63"/>
      <c r="H795" s="64"/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  <c r="U795" s="72"/>
      <c r="V795" s="72"/>
      <c r="W795" s="72"/>
      <c r="X795" s="72"/>
      <c r="Y795" s="72"/>
      <c r="Z795" s="72"/>
      <c r="AA795" s="72"/>
      <c r="AB795" s="72"/>
    </row>
    <row r="796" spans="1:28" ht="15" customHeight="1" thickBot="1" x14ac:dyDescent="0.25">
      <c r="A796" s="261"/>
      <c r="B796" s="285">
        <f>+Presupuesto!A55</f>
        <v>8</v>
      </c>
      <c r="C796" s="755" t="str">
        <f>+Presupuesto!B55</f>
        <v>REVESTIMIENTOS</v>
      </c>
      <c r="D796" s="775"/>
      <c r="E796" s="775"/>
      <c r="F796" s="775"/>
      <c r="G796" s="775"/>
      <c r="H796" s="776"/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  <c r="U796" s="72"/>
      <c r="V796" s="72"/>
      <c r="W796" s="72"/>
      <c r="X796" s="72"/>
      <c r="Y796" s="72"/>
      <c r="Z796" s="72"/>
      <c r="AA796" s="72"/>
      <c r="AB796" s="72"/>
    </row>
    <row r="797" spans="1:28" ht="15" customHeight="1" thickBot="1" x14ac:dyDescent="0.25">
      <c r="A797" s="261"/>
      <c r="B797" s="160" t="str">
        <f>+Presupuesto!A60</f>
        <v>8.5</v>
      </c>
      <c r="C797" s="723" t="str">
        <f>+Presupuesto!B60</f>
        <v>Revestimiento tejuela refractaria</v>
      </c>
      <c r="D797" s="724"/>
      <c r="E797" s="724"/>
      <c r="F797" s="724"/>
      <c r="G797" s="725"/>
      <c r="H797" s="161" t="str">
        <f>+Presupuesto!C60</f>
        <v>m2</v>
      </c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  <c r="U797" s="72"/>
      <c r="V797" s="72"/>
      <c r="W797" s="72"/>
      <c r="X797" s="72"/>
      <c r="Y797" s="72"/>
      <c r="Z797" s="72"/>
      <c r="AA797" s="72"/>
      <c r="AB797" s="72"/>
    </row>
    <row r="798" spans="1:28" ht="15" customHeight="1" x14ac:dyDescent="0.25">
      <c r="A798" s="261"/>
      <c r="B798" s="726" t="s">
        <v>180</v>
      </c>
      <c r="C798" s="727"/>
      <c r="D798" s="220"/>
      <c r="E798" s="729" t="s">
        <v>177</v>
      </c>
      <c r="F798" s="163" t="s">
        <v>181</v>
      </c>
      <c r="G798" s="221" t="s">
        <v>182</v>
      </c>
      <c r="H798" s="222" t="s">
        <v>181</v>
      </c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  <c r="U798" s="72"/>
      <c r="V798" s="72"/>
      <c r="W798" s="72"/>
      <c r="X798" s="72"/>
      <c r="Y798" s="72"/>
      <c r="Z798" s="72"/>
      <c r="AA798" s="72"/>
      <c r="AB798" s="72"/>
    </row>
    <row r="799" spans="1:28" ht="15" customHeight="1" thickBot="1" x14ac:dyDescent="0.3">
      <c r="A799" s="261"/>
      <c r="B799" s="728"/>
      <c r="C799" s="681"/>
      <c r="D799" s="223"/>
      <c r="E799" s="730"/>
      <c r="F799" s="167" t="s">
        <v>183</v>
      </c>
      <c r="G799" s="224" t="s">
        <v>184</v>
      </c>
      <c r="H799" s="225" t="s">
        <v>178</v>
      </c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  <c r="U799" s="72"/>
      <c r="V799" s="72"/>
      <c r="W799" s="72"/>
      <c r="X799" s="72"/>
      <c r="Y799" s="72"/>
      <c r="Z799" s="72"/>
      <c r="AA799" s="72"/>
      <c r="AB799" s="72"/>
    </row>
    <row r="800" spans="1:28" ht="15" customHeight="1" thickBot="1" x14ac:dyDescent="0.25">
      <c r="A800" s="261"/>
      <c r="B800" s="170"/>
      <c r="C800" s="89"/>
      <c r="D800" s="89"/>
      <c r="E800" s="171"/>
      <c r="F800" s="172"/>
      <c r="G800" s="89"/>
      <c r="H800" s="226"/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  <c r="U800" s="72"/>
      <c r="V800" s="72"/>
      <c r="W800" s="72"/>
      <c r="X800" s="72"/>
      <c r="Y800" s="72"/>
      <c r="Z800" s="72"/>
      <c r="AA800" s="72"/>
      <c r="AB800" s="72"/>
    </row>
    <row r="801" spans="1:28" ht="15" customHeight="1" x14ac:dyDescent="0.25">
      <c r="A801" s="261"/>
      <c r="B801" s="731" t="s">
        <v>185</v>
      </c>
      <c r="C801" s="686"/>
      <c r="D801" s="227"/>
      <c r="E801" s="174"/>
      <c r="F801" s="175"/>
      <c r="G801" s="228"/>
      <c r="H801" s="229">
        <f>SUM(H802:H803)</f>
        <v>2281.8724742892414</v>
      </c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  <c r="U801" s="72"/>
      <c r="V801" s="72"/>
      <c r="W801" s="72"/>
      <c r="X801" s="72"/>
      <c r="Y801" s="72"/>
      <c r="Z801" s="72"/>
      <c r="AA801" s="72"/>
      <c r="AB801" s="72"/>
    </row>
    <row r="802" spans="1:28" ht="15" customHeight="1" x14ac:dyDescent="0.25">
      <c r="A802" s="261"/>
      <c r="B802" s="270" t="str">
        <f>+'Lista de Precios'!B68</f>
        <v>Tejuela refractaria</v>
      </c>
      <c r="C802" s="67"/>
      <c r="D802" s="251"/>
      <c r="E802" s="180" t="str">
        <f>+'Lista de Precios'!C68</f>
        <v>u</v>
      </c>
      <c r="F802" s="181">
        <f>+'Lista de Precios'!D68</f>
        <v>1669.2345972073101</v>
      </c>
      <c r="G802" s="68">
        <v>1.1000000000000001</v>
      </c>
      <c r="H802" s="232">
        <f>PRODUCT(F802*G802)</f>
        <v>1836.1580569280413</v>
      </c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  <c r="U802" s="72"/>
      <c r="V802" s="72"/>
      <c r="W802" s="72"/>
      <c r="X802" s="72"/>
      <c r="Y802" s="72"/>
      <c r="Z802" s="72"/>
      <c r="AA802" s="72"/>
      <c r="AB802" s="72"/>
    </row>
    <row r="803" spans="1:28" ht="15" customHeight="1" x14ac:dyDescent="0.25">
      <c r="A803" s="261"/>
      <c r="B803" s="270" t="str">
        <f>+'Lista de Precios'!B12</f>
        <v>Cemento Portland</v>
      </c>
      <c r="C803" s="67"/>
      <c r="D803" s="255"/>
      <c r="E803" s="180" t="str">
        <f>+'Lista de Precios'!C12</f>
        <v>kg</v>
      </c>
      <c r="F803" s="181">
        <f>+'Lista de Precios'!D12</f>
        <v>262.18495138894116</v>
      </c>
      <c r="G803" s="68">
        <v>1.7</v>
      </c>
      <c r="H803" s="232">
        <f>PRODUCT(F803*G803)</f>
        <v>445.71441736119993</v>
      </c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  <c r="U803" s="72"/>
      <c r="V803" s="72"/>
      <c r="W803" s="72"/>
      <c r="X803" s="72"/>
      <c r="Y803" s="72"/>
      <c r="Z803" s="72"/>
      <c r="AA803" s="72"/>
      <c r="AB803" s="72"/>
    </row>
    <row r="804" spans="1:28" ht="15" customHeight="1" x14ac:dyDescent="0.25">
      <c r="A804" s="261"/>
      <c r="B804" s="270" t="str">
        <f>+'Lista de Precios'!B14</f>
        <v>Cal hidratada en bolsa</v>
      </c>
      <c r="C804" s="67"/>
      <c r="D804" s="251"/>
      <c r="E804" s="180" t="str">
        <f>+'Lista de Precios'!C14</f>
        <v>kg</v>
      </c>
      <c r="F804" s="181">
        <f>+'Lista de Precios'!D14</f>
        <v>331.992214333454</v>
      </c>
      <c r="G804" s="68">
        <v>3.1</v>
      </c>
      <c r="H804" s="232">
        <f>PRODUCT(F804*G804)</f>
        <v>1029.1758644337074</v>
      </c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  <c r="U804" s="72"/>
      <c r="V804" s="72"/>
      <c r="W804" s="72"/>
      <c r="X804" s="72"/>
      <c r="Y804" s="72"/>
      <c r="Z804" s="72"/>
      <c r="AA804" s="72"/>
      <c r="AB804" s="72"/>
    </row>
    <row r="805" spans="1:28" ht="15" customHeight="1" x14ac:dyDescent="0.25">
      <c r="A805" s="261"/>
      <c r="B805" s="270" t="str">
        <f>+'Lista de Precios'!B15</f>
        <v>Tierra refractaria en bolsa</v>
      </c>
      <c r="C805" s="67"/>
      <c r="D805" s="255"/>
      <c r="E805" s="180" t="str">
        <f>+'Lista de Precios'!C15</f>
        <v>kg</v>
      </c>
      <c r="F805" s="181">
        <f>+'Lista de Precios'!D15</f>
        <v>895.37487972805911</v>
      </c>
      <c r="G805" s="68">
        <v>0.05</v>
      </c>
      <c r="H805" s="232">
        <f>PRODUCT(F805*G805)</f>
        <v>44.76874398640296</v>
      </c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  <c r="U805" s="72"/>
      <c r="V805" s="72"/>
      <c r="W805" s="72"/>
      <c r="X805" s="72"/>
      <c r="Y805" s="72"/>
      <c r="Z805" s="72"/>
      <c r="AA805" s="72"/>
      <c r="AB805" s="72"/>
    </row>
    <row r="806" spans="1:28" ht="15" customHeight="1" x14ac:dyDescent="0.2">
      <c r="A806" s="261"/>
      <c r="B806" s="177"/>
      <c r="C806" s="230"/>
      <c r="D806" s="233"/>
      <c r="E806" s="180"/>
      <c r="F806" s="181"/>
      <c r="G806" s="68"/>
      <c r="H806" s="232"/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  <c r="U806" s="72"/>
      <c r="V806" s="72"/>
      <c r="W806" s="72"/>
      <c r="X806" s="72"/>
      <c r="Y806" s="72"/>
      <c r="Z806" s="72"/>
      <c r="AA806" s="72"/>
      <c r="AB806" s="72"/>
    </row>
    <row r="807" spans="1:28" ht="15" customHeight="1" x14ac:dyDescent="0.25">
      <c r="A807" s="261"/>
      <c r="B807" s="732" t="s">
        <v>186</v>
      </c>
      <c r="C807" s="623"/>
      <c r="D807" s="234"/>
      <c r="E807" s="189"/>
      <c r="F807" s="190"/>
      <c r="G807" s="235"/>
      <c r="H807" s="236">
        <f>SUM(H808:H809)</f>
        <v>21667.721502</v>
      </c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  <c r="U807" s="72"/>
      <c r="V807" s="72"/>
      <c r="W807" s="72"/>
      <c r="X807" s="72"/>
      <c r="Y807" s="72"/>
      <c r="Z807" s="72"/>
      <c r="AA807" s="72"/>
      <c r="AB807" s="72"/>
    </row>
    <row r="808" spans="1:28" ht="15" customHeight="1" x14ac:dyDescent="0.2">
      <c r="A808" s="261"/>
      <c r="B808" s="720" t="s">
        <v>187</v>
      </c>
      <c r="C808" s="623"/>
      <c r="D808" s="233"/>
      <c r="E808" s="180" t="s">
        <v>188</v>
      </c>
      <c r="F808" s="181">
        <f>+'Mano de Obra'!$J$8</f>
        <v>10110.714599999999</v>
      </c>
      <c r="G808" s="68">
        <v>1.42</v>
      </c>
      <c r="H808" s="232">
        <f>PRODUCT(F808*G808)</f>
        <v>14357.214731999999</v>
      </c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  <c r="U808" s="72"/>
      <c r="V808" s="72"/>
      <c r="W808" s="72"/>
      <c r="X808" s="72"/>
      <c r="Y808" s="72"/>
      <c r="Z808" s="72"/>
      <c r="AA808" s="72"/>
      <c r="AB808" s="72"/>
    </row>
    <row r="809" spans="1:28" ht="15" customHeight="1" x14ac:dyDescent="0.2">
      <c r="A809" s="261"/>
      <c r="B809" s="720" t="s">
        <v>191</v>
      </c>
      <c r="C809" s="623"/>
      <c r="D809" s="233"/>
      <c r="E809" s="180" t="s">
        <v>188</v>
      </c>
      <c r="F809" s="181">
        <f>+'Mano de Obra'!$J$10</f>
        <v>8600.5962</v>
      </c>
      <c r="G809" s="68">
        <v>0.85</v>
      </c>
      <c r="H809" s="232">
        <f>PRODUCT(F809*G809)</f>
        <v>7310.50677</v>
      </c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  <c r="U809" s="72"/>
      <c r="V809" s="72"/>
      <c r="W809" s="72"/>
      <c r="X809" s="72"/>
      <c r="Y809" s="72"/>
      <c r="Z809" s="72"/>
      <c r="AA809" s="72"/>
      <c r="AB809" s="72"/>
    </row>
    <row r="810" spans="1:28" ht="15" customHeight="1" thickBot="1" x14ac:dyDescent="0.25">
      <c r="A810" s="261"/>
      <c r="B810" s="721"/>
      <c r="C810" s="722"/>
      <c r="D810" s="252"/>
      <c r="E810" s="196"/>
      <c r="F810" s="253"/>
      <c r="G810" s="238"/>
      <c r="H810" s="254"/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  <c r="U810" s="72"/>
      <c r="V810" s="72"/>
      <c r="W810" s="72"/>
      <c r="X810" s="72"/>
      <c r="Y810" s="72"/>
      <c r="Z810" s="72"/>
      <c r="AA810" s="72"/>
      <c r="AB810" s="72"/>
    </row>
    <row r="811" spans="1:28" ht="15" customHeight="1" thickBot="1" x14ac:dyDescent="0.25">
      <c r="A811" s="261"/>
      <c r="B811" s="200"/>
      <c r="C811" s="240"/>
      <c r="D811" s="240"/>
      <c r="E811" s="171"/>
      <c r="F811" s="172"/>
      <c r="G811" s="184"/>
      <c r="H811" s="64"/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  <c r="U811" s="72"/>
      <c r="V811" s="72"/>
      <c r="W811" s="72"/>
      <c r="X811" s="72"/>
      <c r="Y811" s="72"/>
      <c r="Z811" s="72"/>
      <c r="AA811" s="72"/>
      <c r="AB811" s="72"/>
    </row>
    <row r="812" spans="1:28" ht="15" customHeight="1" thickBot="1" x14ac:dyDescent="0.3">
      <c r="A812" s="261"/>
      <c r="B812" s="203"/>
      <c r="C812" s="63"/>
      <c r="D812" s="63"/>
      <c r="E812" s="171"/>
      <c r="F812" s="172"/>
      <c r="G812" s="241" t="s">
        <v>190</v>
      </c>
      <c r="H812" s="242">
        <f>SUM(H801,H807)</f>
        <v>23949.593976289241</v>
      </c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  <c r="U812" s="72"/>
      <c r="V812" s="72"/>
      <c r="W812" s="72"/>
      <c r="X812" s="72"/>
      <c r="Y812" s="72"/>
      <c r="Z812" s="72"/>
      <c r="AA812" s="72"/>
      <c r="AB812" s="72"/>
    </row>
    <row r="813" spans="1:28" ht="15" customHeight="1" x14ac:dyDescent="0.25">
      <c r="A813" s="261"/>
      <c r="B813" s="206"/>
      <c r="C813" s="87"/>
      <c r="D813" s="87"/>
      <c r="E813" s="171"/>
      <c r="F813" s="172"/>
      <c r="G813" s="184"/>
      <c r="H813" s="207"/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  <c r="U813" s="72"/>
      <c r="V813" s="72"/>
      <c r="W813" s="72"/>
      <c r="X813" s="72"/>
      <c r="Y813" s="72"/>
      <c r="Z813" s="72"/>
      <c r="AA813" s="72"/>
      <c r="AB813" s="72"/>
    </row>
    <row r="814" spans="1:28" ht="15" customHeight="1" x14ac:dyDescent="0.25">
      <c r="A814" s="261"/>
      <c r="B814" s="206"/>
      <c r="C814" s="87"/>
      <c r="D814" s="87"/>
      <c r="E814" s="171"/>
      <c r="F814" s="172"/>
      <c r="G814" s="184"/>
      <c r="H814" s="207"/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  <c r="U814" s="72"/>
      <c r="V814" s="72"/>
      <c r="W814" s="72"/>
      <c r="X814" s="72"/>
      <c r="Y814" s="72"/>
      <c r="Z814" s="72"/>
      <c r="AA814" s="72"/>
      <c r="AB814" s="72"/>
    </row>
    <row r="815" spans="1:28" ht="15" customHeight="1" thickBot="1" x14ac:dyDescent="0.25">
      <c r="A815" s="261"/>
      <c r="B815" s="203"/>
      <c r="C815" s="63"/>
      <c r="D815" s="63"/>
      <c r="E815" s="171"/>
      <c r="F815" s="172"/>
      <c r="G815" s="63"/>
      <c r="H815" s="64"/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  <c r="U815" s="72"/>
      <c r="V815" s="72"/>
      <c r="W815" s="72"/>
      <c r="X815" s="72"/>
      <c r="Y815" s="72"/>
      <c r="Z815" s="72"/>
      <c r="AA815" s="72"/>
      <c r="AB815" s="72"/>
    </row>
    <row r="816" spans="1:28" ht="15" customHeight="1" thickBot="1" x14ac:dyDescent="0.25">
      <c r="A816" s="261"/>
      <c r="B816" s="287">
        <f>+Presupuesto!$A$62</f>
        <v>9</v>
      </c>
      <c r="C816" s="740" t="str">
        <f>+Presupuesto!B$62</f>
        <v>MARMOLERIA Y GRANITO</v>
      </c>
      <c r="D816" s="724"/>
      <c r="E816" s="724"/>
      <c r="F816" s="724"/>
      <c r="G816" s="724"/>
      <c r="H816" s="725"/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  <c r="U816" s="72"/>
      <c r="V816" s="72"/>
      <c r="W816" s="72"/>
      <c r="X816" s="72"/>
      <c r="Y816" s="72"/>
      <c r="Z816" s="72"/>
      <c r="AA816" s="72"/>
      <c r="AB816" s="72"/>
    </row>
    <row r="817" spans="1:28" ht="15" customHeight="1" x14ac:dyDescent="0.2">
      <c r="A817" s="261"/>
      <c r="B817" s="160" t="str">
        <f>+Presupuesto!A63</f>
        <v>9.1</v>
      </c>
      <c r="C817" s="723" t="str">
        <f>+Presupuesto!B63</f>
        <v>Mesada de Granito Natural tipo Negro Brasil e=2cm</v>
      </c>
      <c r="D817" s="724"/>
      <c r="E817" s="724"/>
      <c r="F817" s="724"/>
      <c r="G817" s="725"/>
      <c r="H817" s="161" t="str">
        <f>+Presupuesto!C63</f>
        <v>m2</v>
      </c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  <c r="U817" s="72"/>
      <c r="V817" s="72"/>
      <c r="W817" s="72"/>
      <c r="X817" s="72"/>
      <c r="Y817" s="72"/>
      <c r="Z817" s="72"/>
      <c r="AA817" s="72"/>
      <c r="AB817" s="72"/>
    </row>
    <row r="818" spans="1:28" ht="15" customHeight="1" x14ac:dyDescent="0.25">
      <c r="A818" s="261"/>
      <c r="B818" s="726" t="s">
        <v>180</v>
      </c>
      <c r="C818" s="727"/>
      <c r="D818" s="220"/>
      <c r="E818" s="729" t="s">
        <v>177</v>
      </c>
      <c r="F818" s="163" t="s">
        <v>181</v>
      </c>
      <c r="G818" s="221" t="s">
        <v>182</v>
      </c>
      <c r="H818" s="222" t="s">
        <v>181</v>
      </c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  <c r="U818" s="72"/>
      <c r="V818" s="72"/>
      <c r="W818" s="72"/>
      <c r="X818" s="72"/>
      <c r="Y818" s="72"/>
      <c r="Z818" s="72"/>
      <c r="AA818" s="72"/>
      <c r="AB818" s="72"/>
    </row>
    <row r="819" spans="1:28" ht="15" customHeight="1" x14ac:dyDescent="0.25">
      <c r="A819" s="261"/>
      <c r="B819" s="728"/>
      <c r="C819" s="681"/>
      <c r="D819" s="223"/>
      <c r="E819" s="730"/>
      <c r="F819" s="167" t="s">
        <v>183</v>
      </c>
      <c r="G819" s="224" t="s">
        <v>184</v>
      </c>
      <c r="H819" s="225" t="s">
        <v>178</v>
      </c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  <c r="U819" s="72"/>
      <c r="V819" s="72"/>
      <c r="W819" s="72"/>
      <c r="X819" s="72"/>
      <c r="Y819" s="72"/>
      <c r="Z819" s="72"/>
      <c r="AA819" s="72"/>
      <c r="AB819" s="72"/>
    </row>
    <row r="820" spans="1:28" ht="15" customHeight="1" x14ac:dyDescent="0.2">
      <c r="A820" s="261"/>
      <c r="B820" s="170"/>
      <c r="C820" s="89"/>
      <c r="D820" s="89"/>
      <c r="E820" s="171"/>
      <c r="F820" s="172"/>
      <c r="G820" s="89"/>
      <c r="H820" s="226"/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  <c r="U820" s="72"/>
      <c r="V820" s="72"/>
      <c r="W820" s="72"/>
      <c r="X820" s="72"/>
      <c r="Y820" s="72"/>
      <c r="Z820" s="72"/>
      <c r="AA820" s="72"/>
      <c r="AB820" s="72"/>
    </row>
    <row r="821" spans="1:28" ht="15" customHeight="1" x14ac:dyDescent="0.25">
      <c r="A821" s="261"/>
      <c r="B821" s="731" t="s">
        <v>185</v>
      </c>
      <c r="C821" s="686"/>
      <c r="D821" s="227"/>
      <c r="E821" s="174"/>
      <c r="F821" s="175"/>
      <c r="G821" s="228"/>
      <c r="H821" s="229">
        <f>SUM(H822:H824)</f>
        <v>668329.3156209829</v>
      </c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  <c r="U821" s="72"/>
      <c r="V821" s="72"/>
      <c r="W821" s="72"/>
      <c r="X821" s="72"/>
      <c r="Y821" s="72"/>
      <c r="Z821" s="72"/>
      <c r="AA821" s="72"/>
      <c r="AB821" s="72"/>
    </row>
    <row r="822" spans="1:28" ht="15" customHeight="1" x14ac:dyDescent="0.25">
      <c r="A822" s="261"/>
      <c r="B822" s="270" t="str">
        <f>+'Lista de Precios'!$B$70</f>
        <v>Mesada de Granito Natural tipo Negro Brasil e=2cm</v>
      </c>
      <c r="C822" s="67"/>
      <c r="D822" s="251"/>
      <c r="E822" s="180" t="str">
        <f>+'Lista de Precios'!$C$70</f>
        <v>m2</v>
      </c>
      <c r="F822" s="181">
        <f>+'Lista de Precios'!$D$70</f>
        <v>634282.60585580394</v>
      </c>
      <c r="G822" s="68">
        <v>1.05</v>
      </c>
      <c r="H822" s="232">
        <f>PRODUCT(F822*G822)</f>
        <v>665996.73614859418</v>
      </c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  <c r="U822" s="72"/>
      <c r="V822" s="72"/>
      <c r="W822" s="72"/>
      <c r="X822" s="72"/>
      <c r="Y822" s="72"/>
      <c r="Z822" s="72"/>
      <c r="AA822" s="72"/>
      <c r="AB822" s="72"/>
    </row>
    <row r="823" spans="1:28" ht="15" customHeight="1" x14ac:dyDescent="0.25">
      <c r="A823" s="261"/>
      <c r="B823" s="249" t="str">
        <f>+'Lista de Precios'!$B$18</f>
        <v xml:space="preserve">Arena Mediana Lavada </v>
      </c>
      <c r="C823" s="67"/>
      <c r="D823" s="251"/>
      <c r="E823" s="180" t="str">
        <f>+'Lista de Precios'!$C$18</f>
        <v>m3</v>
      </c>
      <c r="F823" s="181">
        <f>+'Lista de Precios'!$D$18</f>
        <v>25315.658801835016</v>
      </c>
      <c r="G823" s="68">
        <v>0.03</v>
      </c>
      <c r="H823" s="232">
        <f>PRODUCT(F823*G823)</f>
        <v>759.4697640550504</v>
      </c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  <c r="U823" s="72"/>
      <c r="V823" s="72"/>
      <c r="W823" s="72"/>
      <c r="X823" s="72"/>
      <c r="Y823" s="72"/>
      <c r="Z823" s="72"/>
      <c r="AA823" s="72"/>
      <c r="AB823" s="72"/>
    </row>
    <row r="824" spans="1:28" ht="15" customHeight="1" x14ac:dyDescent="0.25">
      <c r="A824" s="261"/>
      <c r="B824" s="249" t="str">
        <f>+'Lista de Precios'!$B$12</f>
        <v>Cemento Portland</v>
      </c>
      <c r="C824" s="67"/>
      <c r="D824" s="251"/>
      <c r="E824" s="180" t="str">
        <f>+'Lista de Precios'!$C$12</f>
        <v>kg</v>
      </c>
      <c r="F824" s="181">
        <f>+'Lista de Precios'!$D$12</f>
        <v>262.18495138894116</v>
      </c>
      <c r="G824" s="68">
        <v>6</v>
      </c>
      <c r="H824" s="232">
        <f>PRODUCT(F824*G824)</f>
        <v>1573.1097083336469</v>
      </c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  <c r="U824" s="72"/>
      <c r="V824" s="72"/>
      <c r="W824" s="72"/>
      <c r="X824" s="72"/>
      <c r="Y824" s="72"/>
      <c r="Z824" s="72"/>
      <c r="AA824" s="72"/>
      <c r="AB824" s="72"/>
    </row>
    <row r="825" spans="1:28" ht="15" customHeight="1" x14ac:dyDescent="0.25">
      <c r="A825" s="261"/>
      <c r="B825" s="215"/>
      <c r="C825" s="233"/>
      <c r="D825" s="288"/>
      <c r="E825" s="180"/>
      <c r="F825" s="181"/>
      <c r="G825" s="68"/>
      <c r="H825" s="232"/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  <c r="U825" s="72"/>
      <c r="V825" s="72"/>
      <c r="W825" s="72"/>
      <c r="X825" s="72"/>
      <c r="Y825" s="72"/>
      <c r="Z825" s="72"/>
      <c r="AA825" s="72"/>
      <c r="AB825" s="72"/>
    </row>
    <row r="826" spans="1:28" ht="15" customHeight="1" x14ac:dyDescent="0.25">
      <c r="A826" s="261"/>
      <c r="B826" s="732" t="s">
        <v>186</v>
      </c>
      <c r="C826" s="623"/>
      <c r="D826" s="234"/>
      <c r="E826" s="189"/>
      <c r="F826" s="190"/>
      <c r="G826" s="235"/>
      <c r="H826" s="236">
        <f>SUM(H827:H828)</f>
        <v>28066.966199999999</v>
      </c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  <c r="U826" s="72"/>
      <c r="V826" s="72"/>
      <c r="W826" s="72"/>
      <c r="X826" s="72"/>
      <c r="Y826" s="72"/>
      <c r="Z826" s="72"/>
      <c r="AA826" s="72"/>
      <c r="AB826" s="72"/>
    </row>
    <row r="827" spans="1:28" ht="15" customHeight="1" x14ac:dyDescent="0.2">
      <c r="A827" s="261"/>
      <c r="B827" s="720" t="s">
        <v>187</v>
      </c>
      <c r="C827" s="623"/>
      <c r="D827" s="233"/>
      <c r="E827" s="180" t="s">
        <v>188</v>
      </c>
      <c r="F827" s="181">
        <f>+'Mano de Obra'!$J$8</f>
        <v>10110.714599999999</v>
      </c>
      <c r="G827" s="68">
        <v>1.5</v>
      </c>
      <c r="H827" s="232">
        <f>PRODUCT(F827*G827)</f>
        <v>15166.071899999999</v>
      </c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  <c r="U827" s="72"/>
      <c r="V827" s="72"/>
      <c r="W827" s="72"/>
      <c r="X827" s="72"/>
      <c r="Y827" s="72"/>
      <c r="Z827" s="72"/>
      <c r="AA827" s="72"/>
      <c r="AB827" s="72"/>
    </row>
    <row r="828" spans="1:28" ht="15" customHeight="1" x14ac:dyDescent="0.2">
      <c r="A828" s="261"/>
      <c r="B828" s="720" t="s">
        <v>191</v>
      </c>
      <c r="C828" s="623"/>
      <c r="D828" s="233"/>
      <c r="E828" s="180" t="s">
        <v>188</v>
      </c>
      <c r="F828" s="181">
        <f>+'Mano de Obra'!$J$10</f>
        <v>8600.5962</v>
      </c>
      <c r="G828" s="68">
        <v>1.5</v>
      </c>
      <c r="H828" s="232">
        <f>PRODUCT(F828*G828)</f>
        <v>12900.8943</v>
      </c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  <c r="U828" s="72"/>
      <c r="V828" s="72"/>
      <c r="W828" s="72"/>
      <c r="X828" s="72"/>
      <c r="Y828" s="72"/>
      <c r="Z828" s="72"/>
      <c r="AA828" s="72"/>
      <c r="AB828" s="72"/>
    </row>
    <row r="829" spans="1:28" ht="15" customHeight="1" x14ac:dyDescent="0.2">
      <c r="A829" s="261"/>
      <c r="B829" s="721"/>
      <c r="C829" s="722"/>
      <c r="D829" s="252"/>
      <c r="E829" s="196"/>
      <c r="F829" s="253"/>
      <c r="G829" s="238"/>
      <c r="H829" s="254"/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  <c r="U829" s="72"/>
      <c r="V829" s="72"/>
      <c r="W829" s="72"/>
      <c r="X829" s="72"/>
      <c r="Y829" s="72"/>
      <c r="Z829" s="72"/>
      <c r="AA829" s="72"/>
      <c r="AB829" s="72"/>
    </row>
    <row r="830" spans="1:28" ht="15" customHeight="1" x14ac:dyDescent="0.2">
      <c r="A830" s="261"/>
      <c r="B830" s="200"/>
      <c r="C830" s="240"/>
      <c r="D830" s="240"/>
      <c r="E830" s="171"/>
      <c r="F830" s="172"/>
      <c r="G830" s="184"/>
      <c r="H830" s="64"/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  <c r="U830" s="72"/>
      <c r="V830" s="72"/>
      <c r="W830" s="72"/>
      <c r="X830" s="72"/>
      <c r="Y830" s="72"/>
      <c r="Z830" s="72"/>
      <c r="AA830" s="72"/>
      <c r="AB830" s="72"/>
    </row>
    <row r="831" spans="1:28" ht="15" customHeight="1" x14ac:dyDescent="0.25">
      <c r="A831" s="261"/>
      <c r="B831" s="203"/>
      <c r="C831" s="63"/>
      <c r="D831" s="63"/>
      <c r="E831" s="171"/>
      <c r="F831" s="172"/>
      <c r="G831" s="241" t="s">
        <v>190</v>
      </c>
      <c r="H831" s="242">
        <f>SUM(H821,H826)</f>
        <v>696396.28182098293</v>
      </c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  <c r="U831" s="72"/>
      <c r="V831" s="72"/>
      <c r="W831" s="72"/>
      <c r="X831" s="72"/>
      <c r="Y831" s="72"/>
      <c r="Z831" s="72"/>
      <c r="AA831" s="72"/>
      <c r="AB831" s="72"/>
    </row>
    <row r="832" spans="1:28" ht="15" customHeight="1" x14ac:dyDescent="0.25">
      <c r="A832" s="261"/>
      <c r="B832" s="206"/>
      <c r="C832" s="87"/>
      <c r="D832" s="87"/>
      <c r="E832" s="171"/>
      <c r="F832" s="172"/>
      <c r="G832" s="184"/>
      <c r="H832" s="207"/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  <c r="U832" s="72"/>
      <c r="V832" s="72"/>
      <c r="W832" s="72"/>
      <c r="X832" s="72"/>
      <c r="Y832" s="72"/>
      <c r="Z832" s="72"/>
      <c r="AA832" s="72"/>
      <c r="AB832" s="72"/>
    </row>
    <row r="833" spans="1:28" ht="15" customHeight="1" x14ac:dyDescent="0.2">
      <c r="A833" s="261"/>
      <c r="B833" s="203"/>
      <c r="C833" s="63"/>
      <c r="D833" s="63"/>
      <c r="E833" s="171"/>
      <c r="F833" s="172"/>
      <c r="G833" s="63"/>
      <c r="H833" s="64"/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  <c r="U833" s="72"/>
      <c r="V833" s="72"/>
      <c r="W833" s="72"/>
      <c r="X833" s="72"/>
      <c r="Y833" s="72"/>
      <c r="Z833" s="72"/>
      <c r="AA833" s="72"/>
      <c r="AB833" s="72"/>
    </row>
    <row r="834" spans="1:28" ht="15" customHeight="1" x14ac:dyDescent="0.25">
      <c r="A834" s="261"/>
      <c r="B834" s="262"/>
      <c r="C834" s="263"/>
      <c r="D834" s="263"/>
      <c r="E834" s="264"/>
      <c r="F834" s="265"/>
      <c r="G834" s="266"/>
      <c r="H834" s="267"/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  <c r="U834" s="72"/>
      <c r="V834" s="72"/>
      <c r="W834" s="72"/>
      <c r="X834" s="72"/>
      <c r="Y834" s="72"/>
      <c r="Z834" s="72"/>
      <c r="AA834" s="72"/>
      <c r="AB834" s="72"/>
    </row>
    <row r="835" spans="1:28" ht="15" customHeight="1" x14ac:dyDescent="0.2">
      <c r="A835" s="261"/>
      <c r="B835" s="287">
        <f>+Presupuesto!$A$62</f>
        <v>9</v>
      </c>
      <c r="C835" s="740" t="str">
        <f>+Presupuesto!B$62</f>
        <v>MARMOLERIA Y GRANITO</v>
      </c>
      <c r="D835" s="724"/>
      <c r="E835" s="724"/>
      <c r="F835" s="724"/>
      <c r="G835" s="724"/>
      <c r="H835" s="725"/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  <c r="U835" s="72"/>
      <c r="V835" s="72"/>
      <c r="W835" s="72"/>
      <c r="X835" s="72"/>
      <c r="Y835" s="72"/>
      <c r="Z835" s="72"/>
      <c r="AA835" s="72"/>
      <c r="AB835" s="72"/>
    </row>
    <row r="836" spans="1:28" ht="15" customHeight="1" x14ac:dyDescent="0.2">
      <c r="A836" s="261"/>
      <c r="B836" s="160" t="str">
        <f>+Presupuesto!A64</f>
        <v>9.2</v>
      </c>
      <c r="C836" s="723" t="str">
        <f>+Presupuesto!B64</f>
        <v>Mesada de Granito Natural tipo Galala e=2cm</v>
      </c>
      <c r="D836" s="724"/>
      <c r="E836" s="724"/>
      <c r="F836" s="724"/>
      <c r="G836" s="725"/>
      <c r="H836" s="161" t="str">
        <f>+Presupuesto!C64</f>
        <v>m2</v>
      </c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  <c r="U836" s="72"/>
      <c r="V836" s="72"/>
      <c r="W836" s="72"/>
      <c r="X836" s="72"/>
      <c r="Y836" s="72"/>
      <c r="Z836" s="72"/>
      <c r="AA836" s="72"/>
      <c r="AB836" s="72"/>
    </row>
    <row r="837" spans="1:28" ht="15" customHeight="1" x14ac:dyDescent="0.25">
      <c r="A837" s="261"/>
      <c r="B837" s="726" t="s">
        <v>180</v>
      </c>
      <c r="C837" s="727"/>
      <c r="D837" s="220"/>
      <c r="E837" s="729" t="s">
        <v>177</v>
      </c>
      <c r="F837" s="163" t="s">
        <v>181</v>
      </c>
      <c r="G837" s="221" t="s">
        <v>182</v>
      </c>
      <c r="H837" s="222" t="s">
        <v>181</v>
      </c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  <c r="U837" s="72"/>
      <c r="V837" s="72"/>
      <c r="W837" s="72"/>
      <c r="X837" s="72"/>
      <c r="Y837" s="72"/>
      <c r="Z837" s="72"/>
      <c r="AA837" s="72"/>
      <c r="AB837" s="72"/>
    </row>
    <row r="838" spans="1:28" ht="15" customHeight="1" x14ac:dyDescent="0.25">
      <c r="A838" s="261"/>
      <c r="B838" s="728"/>
      <c r="C838" s="681"/>
      <c r="D838" s="223"/>
      <c r="E838" s="730"/>
      <c r="F838" s="167" t="s">
        <v>183</v>
      </c>
      <c r="G838" s="224" t="s">
        <v>184</v>
      </c>
      <c r="H838" s="225" t="s">
        <v>178</v>
      </c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  <c r="U838" s="72"/>
      <c r="V838" s="72"/>
      <c r="W838" s="72"/>
      <c r="X838" s="72"/>
      <c r="Y838" s="72"/>
      <c r="Z838" s="72"/>
      <c r="AA838" s="72"/>
      <c r="AB838" s="72"/>
    </row>
    <row r="839" spans="1:28" ht="15" customHeight="1" x14ac:dyDescent="0.2">
      <c r="A839" s="261"/>
      <c r="B839" s="170"/>
      <c r="C839" s="89"/>
      <c r="D839" s="89"/>
      <c r="E839" s="171"/>
      <c r="F839" s="172"/>
      <c r="G839" s="89"/>
      <c r="H839" s="226"/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  <c r="U839" s="72"/>
      <c r="V839" s="72"/>
      <c r="W839" s="72"/>
      <c r="X839" s="72"/>
      <c r="Y839" s="72"/>
      <c r="Z839" s="72"/>
      <c r="AA839" s="72"/>
      <c r="AB839" s="72"/>
    </row>
    <row r="840" spans="1:28" ht="15" customHeight="1" x14ac:dyDescent="0.25">
      <c r="A840" s="261"/>
      <c r="B840" s="731" t="s">
        <v>185</v>
      </c>
      <c r="C840" s="686"/>
      <c r="D840" s="227"/>
      <c r="E840" s="174"/>
      <c r="F840" s="175"/>
      <c r="G840" s="228"/>
      <c r="H840" s="229">
        <f>SUM(H841:H843)</f>
        <v>740751.13554332417</v>
      </c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  <c r="U840" s="72"/>
      <c r="V840" s="72"/>
      <c r="W840" s="72"/>
      <c r="X840" s="72"/>
      <c r="Y840" s="72"/>
      <c r="Z840" s="72"/>
      <c r="AA840" s="72"/>
      <c r="AB840" s="72"/>
    </row>
    <row r="841" spans="1:28" ht="15" customHeight="1" x14ac:dyDescent="0.25">
      <c r="A841" s="261"/>
      <c r="B841" s="270" t="str">
        <f>+'Lista de Precios'!$B$71</f>
        <v>Mesada de Granito Natural Tipo Galala e=2cm</v>
      </c>
      <c r="C841" s="67"/>
      <c r="D841" s="255"/>
      <c r="E841" s="180" t="str">
        <f>+'Lista de Precios'!$C$71</f>
        <v>m2</v>
      </c>
      <c r="F841" s="181">
        <f>+'Lista de Precios'!$D$71</f>
        <v>738418.55607093545</v>
      </c>
      <c r="G841" s="68">
        <v>1</v>
      </c>
      <c r="H841" s="232">
        <f>PRODUCT(F841*G841)</f>
        <v>738418.55607093545</v>
      </c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  <c r="U841" s="72"/>
      <c r="V841" s="72"/>
      <c r="W841" s="72"/>
      <c r="X841" s="72"/>
      <c r="Y841" s="72"/>
      <c r="Z841" s="72"/>
      <c r="AA841" s="72"/>
      <c r="AB841" s="72"/>
    </row>
    <row r="842" spans="1:28" ht="15" customHeight="1" x14ac:dyDescent="0.25">
      <c r="A842" s="261"/>
      <c r="B842" s="249" t="str">
        <f>+'Lista de Precios'!$B$18</f>
        <v xml:space="preserve">Arena Mediana Lavada </v>
      </c>
      <c r="C842" s="67"/>
      <c r="D842" s="251"/>
      <c r="E842" s="180" t="str">
        <f>+'Lista de Precios'!$C$18</f>
        <v>m3</v>
      </c>
      <c r="F842" s="181">
        <f>+'Lista de Precios'!$D$18</f>
        <v>25315.658801835016</v>
      </c>
      <c r="G842" s="68">
        <v>0.03</v>
      </c>
      <c r="H842" s="232">
        <f>PRODUCT(F842*G842)</f>
        <v>759.4697640550504</v>
      </c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  <c r="U842" s="72"/>
      <c r="V842" s="72"/>
      <c r="W842" s="72"/>
      <c r="X842" s="72"/>
      <c r="Y842" s="72"/>
      <c r="Z842" s="72"/>
      <c r="AA842" s="72"/>
      <c r="AB842" s="72"/>
    </row>
    <row r="843" spans="1:28" ht="15" customHeight="1" x14ac:dyDescent="0.25">
      <c r="A843" s="261"/>
      <c r="B843" s="249" t="str">
        <f>+'Lista de Precios'!$B$12</f>
        <v>Cemento Portland</v>
      </c>
      <c r="C843" s="67"/>
      <c r="D843" s="251"/>
      <c r="E843" s="180" t="str">
        <f>+'Lista de Precios'!$C$12</f>
        <v>kg</v>
      </c>
      <c r="F843" s="181">
        <f>+'Lista de Precios'!$D$12</f>
        <v>262.18495138894116</v>
      </c>
      <c r="G843" s="68">
        <v>6</v>
      </c>
      <c r="H843" s="232">
        <f>PRODUCT(F843*G843)</f>
        <v>1573.1097083336469</v>
      </c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  <c r="U843" s="72"/>
      <c r="V843" s="72"/>
      <c r="W843" s="72"/>
      <c r="X843" s="72"/>
      <c r="Y843" s="72"/>
      <c r="Z843" s="72"/>
      <c r="AA843" s="72"/>
      <c r="AB843" s="72"/>
    </row>
    <row r="844" spans="1:28" ht="15" customHeight="1" x14ac:dyDescent="0.25">
      <c r="A844" s="261"/>
      <c r="B844" s="215"/>
      <c r="C844" s="233"/>
      <c r="D844" s="288"/>
      <c r="E844" s="180"/>
      <c r="F844" s="181"/>
      <c r="G844" s="68"/>
      <c r="H844" s="232"/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  <c r="U844" s="72"/>
      <c r="V844" s="72"/>
      <c r="W844" s="72"/>
      <c r="X844" s="72"/>
      <c r="Y844" s="72"/>
      <c r="Z844" s="72"/>
      <c r="AA844" s="72"/>
      <c r="AB844" s="72"/>
    </row>
    <row r="845" spans="1:28" ht="15" customHeight="1" x14ac:dyDescent="0.25">
      <c r="A845" s="261"/>
      <c r="B845" s="732" t="s">
        <v>186</v>
      </c>
      <c r="C845" s="623"/>
      <c r="D845" s="234"/>
      <c r="E845" s="189"/>
      <c r="F845" s="190"/>
      <c r="G845" s="235"/>
      <c r="H845" s="236">
        <f>SUM(H846:H847)</f>
        <v>28066.966199999999</v>
      </c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  <c r="U845" s="72"/>
      <c r="V845" s="72"/>
      <c r="W845" s="72"/>
      <c r="X845" s="72"/>
      <c r="Y845" s="72"/>
      <c r="Z845" s="72"/>
      <c r="AA845" s="72"/>
      <c r="AB845" s="72"/>
    </row>
    <row r="846" spans="1:28" ht="15" customHeight="1" x14ac:dyDescent="0.2">
      <c r="A846" s="261"/>
      <c r="B846" s="720" t="s">
        <v>187</v>
      </c>
      <c r="C846" s="623"/>
      <c r="D846" s="233"/>
      <c r="E846" s="180" t="s">
        <v>188</v>
      </c>
      <c r="F846" s="181">
        <f>+'Mano de Obra'!$J$8</f>
        <v>10110.714599999999</v>
      </c>
      <c r="G846" s="68">
        <v>1.5</v>
      </c>
      <c r="H846" s="232">
        <f>PRODUCT(F846*G846)</f>
        <v>15166.071899999999</v>
      </c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  <c r="U846" s="72"/>
      <c r="V846" s="72"/>
      <c r="W846" s="72"/>
      <c r="X846" s="72"/>
      <c r="Y846" s="72"/>
      <c r="Z846" s="72"/>
      <c r="AA846" s="72"/>
      <c r="AB846" s="72"/>
    </row>
    <row r="847" spans="1:28" ht="15" customHeight="1" x14ac:dyDescent="0.2">
      <c r="A847" s="261"/>
      <c r="B847" s="720" t="s">
        <v>191</v>
      </c>
      <c r="C847" s="623"/>
      <c r="D847" s="233"/>
      <c r="E847" s="180" t="s">
        <v>188</v>
      </c>
      <c r="F847" s="181">
        <f>+'Mano de Obra'!$J$10</f>
        <v>8600.5962</v>
      </c>
      <c r="G847" s="68">
        <v>1.5</v>
      </c>
      <c r="H847" s="232">
        <f>PRODUCT(F847*G847)</f>
        <v>12900.8943</v>
      </c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  <c r="U847" s="72"/>
      <c r="V847" s="72"/>
      <c r="W847" s="72"/>
      <c r="X847" s="72"/>
      <c r="Y847" s="72"/>
      <c r="Z847" s="72"/>
      <c r="AA847" s="72"/>
      <c r="AB847" s="72"/>
    </row>
    <row r="848" spans="1:28" ht="15" customHeight="1" x14ac:dyDescent="0.2">
      <c r="A848" s="261"/>
      <c r="B848" s="721"/>
      <c r="C848" s="722"/>
      <c r="D848" s="252"/>
      <c r="E848" s="196"/>
      <c r="F848" s="253"/>
      <c r="G848" s="238"/>
      <c r="H848" s="254"/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  <c r="U848" s="72"/>
      <c r="V848" s="72"/>
      <c r="W848" s="72"/>
      <c r="X848" s="72"/>
      <c r="Y848" s="72"/>
      <c r="Z848" s="72"/>
      <c r="AA848" s="72"/>
      <c r="AB848" s="72"/>
    </row>
    <row r="849" spans="1:28" ht="15" customHeight="1" x14ac:dyDescent="0.2">
      <c r="A849" s="261"/>
      <c r="B849" s="200"/>
      <c r="C849" s="240"/>
      <c r="D849" s="240"/>
      <c r="E849" s="171"/>
      <c r="F849" s="172"/>
      <c r="G849" s="184"/>
      <c r="H849" s="64"/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  <c r="U849" s="72"/>
      <c r="V849" s="72"/>
      <c r="W849" s="72"/>
      <c r="X849" s="72"/>
      <c r="Y849" s="72"/>
      <c r="Z849" s="72"/>
      <c r="AA849" s="72"/>
      <c r="AB849" s="72"/>
    </row>
    <row r="850" spans="1:28" ht="15" customHeight="1" x14ac:dyDescent="0.25">
      <c r="A850" s="261"/>
      <c r="B850" s="203"/>
      <c r="C850" s="63"/>
      <c r="D850" s="63"/>
      <c r="E850" s="171"/>
      <c r="F850" s="172"/>
      <c r="G850" s="241" t="s">
        <v>190</v>
      </c>
      <c r="H850" s="242">
        <f>SUM(H840,H845)</f>
        <v>768818.10174332419</v>
      </c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  <c r="U850" s="72"/>
      <c r="V850" s="72"/>
      <c r="W850" s="72"/>
      <c r="X850" s="72"/>
      <c r="Y850" s="72"/>
      <c r="Z850" s="72"/>
      <c r="AA850" s="72"/>
      <c r="AB850" s="72"/>
    </row>
    <row r="851" spans="1:28" ht="15" customHeight="1" x14ac:dyDescent="0.25">
      <c r="A851" s="261"/>
      <c r="B851" s="206"/>
      <c r="C851" s="87"/>
      <c r="D851" s="87"/>
      <c r="E851" s="171"/>
      <c r="F851" s="172"/>
      <c r="G851" s="184"/>
      <c r="H851" s="207"/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  <c r="U851" s="72"/>
      <c r="V851" s="72"/>
      <c r="W851" s="72"/>
      <c r="X851" s="72"/>
      <c r="Y851" s="72"/>
      <c r="Z851" s="72"/>
      <c r="AA851" s="72"/>
      <c r="AB851" s="72"/>
    </row>
    <row r="852" spans="1:28" ht="15" customHeight="1" x14ac:dyDescent="0.2">
      <c r="A852" s="261"/>
      <c r="B852" s="203"/>
      <c r="C852" s="63"/>
      <c r="D852" s="63"/>
      <c r="E852" s="171"/>
      <c r="F852" s="172"/>
      <c r="G852" s="63"/>
      <c r="H852" s="64"/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  <c r="U852" s="72"/>
      <c r="V852" s="72"/>
      <c r="W852" s="72"/>
      <c r="X852" s="72"/>
      <c r="Y852" s="72"/>
      <c r="Z852" s="72"/>
      <c r="AA852" s="72"/>
      <c r="AB852" s="72"/>
    </row>
    <row r="853" spans="1:28" ht="15" customHeight="1" x14ac:dyDescent="0.25">
      <c r="A853" s="261"/>
      <c r="B853" s="262"/>
      <c r="C853" s="263"/>
      <c r="D853" s="263"/>
      <c r="E853" s="264"/>
      <c r="F853" s="265"/>
      <c r="G853" s="266"/>
      <c r="H853" s="267"/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  <c r="U853" s="72"/>
      <c r="V853" s="72"/>
      <c r="W853" s="72"/>
      <c r="X853" s="72"/>
      <c r="Y853" s="72"/>
      <c r="Z853" s="72"/>
      <c r="AA853" s="72"/>
      <c r="AB853" s="72"/>
    </row>
    <row r="854" spans="1:28" ht="15" customHeight="1" x14ac:dyDescent="0.2">
      <c r="A854" s="261"/>
      <c r="B854" s="287">
        <f>+Presupuesto!$A$62</f>
        <v>9</v>
      </c>
      <c r="C854" s="740" t="str">
        <f>+Presupuesto!B$62</f>
        <v>MARMOLERIA Y GRANITO</v>
      </c>
      <c r="D854" s="724"/>
      <c r="E854" s="724"/>
      <c r="F854" s="724"/>
      <c r="G854" s="724"/>
      <c r="H854" s="725"/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  <c r="U854" s="72"/>
      <c r="V854" s="72"/>
      <c r="W854" s="72"/>
      <c r="X854" s="72"/>
      <c r="Y854" s="72"/>
      <c r="Z854" s="72"/>
      <c r="AA854" s="72"/>
      <c r="AB854" s="72"/>
    </row>
    <row r="855" spans="1:28" ht="15" customHeight="1" x14ac:dyDescent="0.2">
      <c r="A855" s="261"/>
      <c r="B855" s="160" t="str">
        <f>+Presupuesto!A65</f>
        <v>9.3</v>
      </c>
      <c r="C855" s="723" t="str">
        <f>+Presupuesto!B65</f>
        <v>Mesada de Granito Natural tipo Gris Mara e=2cm</v>
      </c>
      <c r="D855" s="724"/>
      <c r="E855" s="724"/>
      <c r="F855" s="724"/>
      <c r="G855" s="725"/>
      <c r="H855" s="161" t="str">
        <f>+Presupuesto!C65</f>
        <v>m2</v>
      </c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  <c r="U855" s="72"/>
      <c r="V855" s="72"/>
      <c r="W855" s="72"/>
      <c r="X855" s="72"/>
      <c r="Y855" s="72"/>
      <c r="Z855" s="72"/>
      <c r="AA855" s="72"/>
      <c r="AB855" s="72"/>
    </row>
    <row r="856" spans="1:28" ht="15" customHeight="1" x14ac:dyDescent="0.25">
      <c r="A856" s="261"/>
      <c r="B856" s="726" t="s">
        <v>180</v>
      </c>
      <c r="C856" s="727"/>
      <c r="D856" s="220"/>
      <c r="E856" s="729" t="s">
        <v>177</v>
      </c>
      <c r="F856" s="163" t="s">
        <v>181</v>
      </c>
      <c r="G856" s="221" t="s">
        <v>182</v>
      </c>
      <c r="H856" s="222" t="s">
        <v>181</v>
      </c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  <c r="U856" s="72"/>
      <c r="V856" s="72"/>
      <c r="W856" s="72"/>
      <c r="X856" s="72"/>
      <c r="Y856" s="72"/>
      <c r="Z856" s="72"/>
      <c r="AA856" s="72"/>
      <c r="AB856" s="72"/>
    </row>
    <row r="857" spans="1:28" ht="15" customHeight="1" x14ac:dyDescent="0.25">
      <c r="A857" s="261"/>
      <c r="B857" s="728"/>
      <c r="C857" s="681"/>
      <c r="D857" s="223"/>
      <c r="E857" s="730"/>
      <c r="F857" s="167" t="s">
        <v>183</v>
      </c>
      <c r="G857" s="224" t="s">
        <v>184</v>
      </c>
      <c r="H857" s="225" t="s">
        <v>178</v>
      </c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  <c r="U857" s="72"/>
      <c r="V857" s="72"/>
      <c r="W857" s="72"/>
      <c r="X857" s="72"/>
      <c r="Y857" s="72"/>
      <c r="Z857" s="72"/>
      <c r="AA857" s="72"/>
      <c r="AB857" s="72"/>
    </row>
    <row r="858" spans="1:28" ht="15" customHeight="1" x14ac:dyDescent="0.2">
      <c r="A858" s="261"/>
      <c r="B858" s="170"/>
      <c r="C858" s="89"/>
      <c r="D858" s="89"/>
      <c r="E858" s="171"/>
      <c r="F858" s="172"/>
      <c r="G858" s="89"/>
      <c r="H858" s="226"/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  <c r="U858" s="72"/>
      <c r="V858" s="72"/>
      <c r="W858" s="72"/>
      <c r="X858" s="72"/>
      <c r="Y858" s="72"/>
      <c r="Z858" s="72"/>
      <c r="AA858" s="72"/>
      <c r="AB858" s="72"/>
    </row>
    <row r="859" spans="1:28" ht="15" customHeight="1" x14ac:dyDescent="0.25">
      <c r="A859" s="261"/>
      <c r="B859" s="731" t="s">
        <v>185</v>
      </c>
      <c r="C859" s="686"/>
      <c r="D859" s="227"/>
      <c r="E859" s="174"/>
      <c r="F859" s="175"/>
      <c r="G859" s="228"/>
      <c r="H859" s="229">
        <f>SUM(H860:H862)</f>
        <v>403684.78288976796</v>
      </c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  <c r="U859" s="72"/>
      <c r="V859" s="72"/>
      <c r="W859" s="72"/>
      <c r="X859" s="72"/>
      <c r="Y859" s="72"/>
      <c r="Z859" s="72"/>
      <c r="AA859" s="72"/>
      <c r="AB859" s="72"/>
    </row>
    <row r="860" spans="1:28" ht="15" customHeight="1" x14ac:dyDescent="0.25">
      <c r="A860" s="261"/>
      <c r="B860" s="270" t="str">
        <f>+'Lista de Precios'!B72</f>
        <v>Mesada de Granito Natural Tipo Gris Mara e=2cm</v>
      </c>
      <c r="C860" s="67"/>
      <c r="D860" s="251"/>
      <c r="E860" s="180" t="str">
        <f>+'Lista de Precios'!$C$70</f>
        <v>m2</v>
      </c>
      <c r="F860" s="181">
        <f>+'Lista de Precios'!$D$72</f>
        <v>382240.19373083743</v>
      </c>
      <c r="G860" s="68">
        <v>1.05</v>
      </c>
      <c r="H860" s="232">
        <f>PRODUCT(F860*G860)</f>
        <v>401352.20341737929</v>
      </c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  <c r="U860" s="72"/>
      <c r="V860" s="72"/>
      <c r="W860" s="72"/>
      <c r="X860" s="72"/>
      <c r="Y860" s="72"/>
      <c r="Z860" s="72"/>
      <c r="AA860" s="72"/>
      <c r="AB860" s="72"/>
    </row>
    <row r="861" spans="1:28" ht="15" customHeight="1" x14ac:dyDescent="0.25">
      <c r="A861" s="261"/>
      <c r="B861" s="249" t="str">
        <f>+'Lista de Precios'!$B$18</f>
        <v xml:space="preserve">Arena Mediana Lavada </v>
      </c>
      <c r="C861" s="67"/>
      <c r="D861" s="251"/>
      <c r="E861" s="180" t="str">
        <f>+'Lista de Precios'!$C$18</f>
        <v>m3</v>
      </c>
      <c r="F861" s="181">
        <f>+'Lista de Precios'!$D$18</f>
        <v>25315.658801835016</v>
      </c>
      <c r="G861" s="68">
        <v>0.03</v>
      </c>
      <c r="H861" s="232">
        <f>PRODUCT(F861*G861)</f>
        <v>759.4697640550504</v>
      </c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  <c r="U861" s="72"/>
      <c r="V861" s="72"/>
      <c r="W861" s="72"/>
      <c r="X861" s="72"/>
      <c r="Y861" s="72"/>
      <c r="Z861" s="72"/>
      <c r="AA861" s="72"/>
      <c r="AB861" s="72"/>
    </row>
    <row r="862" spans="1:28" ht="15" customHeight="1" x14ac:dyDescent="0.25">
      <c r="A862" s="261"/>
      <c r="B862" s="249" t="str">
        <f>+'Lista de Precios'!$B$12</f>
        <v>Cemento Portland</v>
      </c>
      <c r="C862" s="67"/>
      <c r="D862" s="251"/>
      <c r="E862" s="180" t="str">
        <f>+'Lista de Precios'!$C$12</f>
        <v>kg</v>
      </c>
      <c r="F862" s="181">
        <f>+'Lista de Precios'!$D$12</f>
        <v>262.18495138894116</v>
      </c>
      <c r="G862" s="68">
        <v>6</v>
      </c>
      <c r="H862" s="232">
        <f>PRODUCT(F862*G862)</f>
        <v>1573.1097083336469</v>
      </c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  <c r="U862" s="72"/>
      <c r="V862" s="72"/>
      <c r="W862" s="72"/>
      <c r="X862" s="72"/>
      <c r="Y862" s="72"/>
      <c r="Z862" s="72"/>
      <c r="AA862" s="72"/>
      <c r="AB862" s="72"/>
    </row>
    <row r="863" spans="1:28" ht="15" customHeight="1" x14ac:dyDescent="0.25">
      <c r="A863" s="261"/>
      <c r="B863" s="215"/>
      <c r="C863" s="233"/>
      <c r="D863" s="288"/>
      <c r="E863" s="180"/>
      <c r="F863" s="181"/>
      <c r="G863" s="68"/>
      <c r="H863" s="232"/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  <c r="U863" s="72"/>
      <c r="V863" s="72"/>
      <c r="W863" s="72"/>
      <c r="X863" s="72"/>
      <c r="Y863" s="72"/>
      <c r="Z863" s="72"/>
      <c r="AA863" s="72"/>
      <c r="AB863" s="72"/>
    </row>
    <row r="864" spans="1:28" ht="15" customHeight="1" x14ac:dyDescent="0.25">
      <c r="A864" s="261"/>
      <c r="B864" s="732" t="s">
        <v>186</v>
      </c>
      <c r="C864" s="623"/>
      <c r="D864" s="234"/>
      <c r="E864" s="189"/>
      <c r="F864" s="190"/>
      <c r="G864" s="235"/>
      <c r="H864" s="236">
        <f>SUM(H865:H866)</f>
        <v>28066.966199999999</v>
      </c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  <c r="U864" s="72"/>
      <c r="V864" s="72"/>
      <c r="W864" s="72"/>
      <c r="X864" s="72"/>
      <c r="Y864" s="72"/>
      <c r="Z864" s="72"/>
      <c r="AA864" s="72"/>
      <c r="AB864" s="72"/>
    </row>
    <row r="865" spans="1:28" ht="15" customHeight="1" x14ac:dyDescent="0.2">
      <c r="A865" s="261"/>
      <c r="B865" s="720" t="s">
        <v>187</v>
      </c>
      <c r="C865" s="623"/>
      <c r="D865" s="233"/>
      <c r="E865" s="180" t="s">
        <v>188</v>
      </c>
      <c r="F865" s="181">
        <f>+'Mano de Obra'!$J$8</f>
        <v>10110.714599999999</v>
      </c>
      <c r="G865" s="68">
        <v>1.5</v>
      </c>
      <c r="H865" s="232">
        <f>PRODUCT(F865*G865)</f>
        <v>15166.071899999999</v>
      </c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  <c r="U865" s="72"/>
      <c r="V865" s="72"/>
      <c r="W865" s="72"/>
      <c r="X865" s="72"/>
      <c r="Y865" s="72"/>
      <c r="Z865" s="72"/>
      <c r="AA865" s="72"/>
      <c r="AB865" s="72"/>
    </row>
    <row r="866" spans="1:28" ht="15" customHeight="1" x14ac:dyDescent="0.2">
      <c r="A866" s="261"/>
      <c r="B866" s="720" t="s">
        <v>191</v>
      </c>
      <c r="C866" s="623"/>
      <c r="D866" s="233"/>
      <c r="E866" s="180" t="s">
        <v>188</v>
      </c>
      <c r="F866" s="181">
        <f>+'Mano de Obra'!$J$10</f>
        <v>8600.5962</v>
      </c>
      <c r="G866" s="68">
        <v>1.5</v>
      </c>
      <c r="H866" s="232">
        <f>PRODUCT(F866*G866)</f>
        <v>12900.8943</v>
      </c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  <c r="U866" s="72"/>
      <c r="V866" s="72"/>
      <c r="W866" s="72"/>
      <c r="X866" s="72"/>
      <c r="Y866" s="72"/>
      <c r="Z866" s="72"/>
      <c r="AA866" s="72"/>
      <c r="AB866" s="72"/>
    </row>
    <row r="867" spans="1:28" ht="15" customHeight="1" x14ac:dyDescent="0.2">
      <c r="A867" s="261"/>
      <c r="B867" s="721"/>
      <c r="C867" s="722"/>
      <c r="D867" s="252"/>
      <c r="E867" s="196"/>
      <c r="F867" s="253"/>
      <c r="G867" s="238"/>
      <c r="H867" s="254"/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  <c r="U867" s="72"/>
      <c r="V867" s="72"/>
      <c r="W867" s="72"/>
      <c r="X867" s="72"/>
      <c r="Y867" s="72"/>
      <c r="Z867" s="72"/>
      <c r="AA867" s="72"/>
      <c r="AB867" s="72"/>
    </row>
    <row r="868" spans="1:28" ht="15" customHeight="1" x14ac:dyDescent="0.2">
      <c r="A868" s="261"/>
      <c r="B868" s="200"/>
      <c r="C868" s="240"/>
      <c r="D868" s="240"/>
      <c r="E868" s="171"/>
      <c r="F868" s="172"/>
      <c r="G868" s="184"/>
      <c r="H868" s="64"/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  <c r="U868" s="72"/>
      <c r="V868" s="72"/>
      <c r="W868" s="72"/>
      <c r="X868" s="72"/>
      <c r="Y868" s="72"/>
      <c r="Z868" s="72"/>
      <c r="AA868" s="72"/>
      <c r="AB868" s="72"/>
    </row>
    <row r="869" spans="1:28" ht="15" customHeight="1" x14ac:dyDescent="0.25">
      <c r="A869" s="261"/>
      <c r="B869" s="203"/>
      <c r="C869" s="63"/>
      <c r="D869" s="63"/>
      <c r="E869" s="171"/>
      <c r="F869" s="172"/>
      <c r="G869" s="241" t="s">
        <v>190</v>
      </c>
      <c r="H869" s="242">
        <f>SUM(H859,H864)</f>
        <v>431751.74908976798</v>
      </c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  <c r="U869" s="72"/>
      <c r="V869" s="72"/>
      <c r="W869" s="72"/>
      <c r="X869" s="72"/>
      <c r="Y869" s="72"/>
      <c r="Z869" s="72"/>
      <c r="AA869" s="72"/>
      <c r="AB869" s="72"/>
    </row>
    <row r="870" spans="1:28" ht="15" customHeight="1" x14ac:dyDescent="0.25">
      <c r="A870" s="261"/>
      <c r="B870" s="206"/>
      <c r="C870" s="87"/>
      <c r="D870" s="87"/>
      <c r="E870" s="171"/>
      <c r="F870" s="172"/>
      <c r="G870" s="184"/>
      <c r="H870" s="207"/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  <c r="U870" s="72"/>
      <c r="V870" s="72"/>
      <c r="W870" s="72"/>
      <c r="X870" s="72"/>
      <c r="Y870" s="72"/>
      <c r="Z870" s="72"/>
      <c r="AA870" s="72"/>
      <c r="AB870" s="72"/>
    </row>
    <row r="871" spans="1:28" ht="15" customHeight="1" x14ac:dyDescent="0.2">
      <c r="A871" s="261"/>
      <c r="B871" s="203"/>
      <c r="C871" s="63"/>
      <c r="D871" s="63"/>
      <c r="E871" s="171"/>
      <c r="F871" s="172"/>
      <c r="G871" s="63"/>
      <c r="H871" s="64"/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  <c r="U871" s="72"/>
      <c r="V871" s="72"/>
      <c r="W871" s="72"/>
      <c r="X871" s="72"/>
      <c r="Y871" s="72"/>
      <c r="Z871" s="72"/>
      <c r="AA871" s="72"/>
      <c r="AB871" s="72"/>
    </row>
    <row r="872" spans="1:28" ht="15" customHeight="1" x14ac:dyDescent="0.25">
      <c r="A872" s="261"/>
      <c r="B872" s="262"/>
      <c r="C872" s="263"/>
      <c r="D872" s="263"/>
      <c r="E872" s="264"/>
      <c r="F872" s="265"/>
      <c r="G872" s="266"/>
      <c r="H872" s="267"/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  <c r="U872" s="72"/>
      <c r="V872" s="72"/>
      <c r="W872" s="72"/>
      <c r="X872" s="72"/>
      <c r="Y872" s="72"/>
      <c r="Z872" s="72"/>
      <c r="AA872" s="72"/>
      <c r="AB872" s="72"/>
    </row>
    <row r="873" spans="1:28" ht="15" customHeight="1" x14ac:dyDescent="0.2">
      <c r="A873" s="261"/>
      <c r="B873" s="289">
        <f>+Presupuesto!$A$67</f>
        <v>10</v>
      </c>
      <c r="C873" s="756" t="str">
        <f>+Presupuesto!$B$67</f>
        <v>CIELORRASOS</v>
      </c>
      <c r="D873" s="724"/>
      <c r="E873" s="724"/>
      <c r="F873" s="724"/>
      <c r="G873" s="724"/>
      <c r="H873" s="725"/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  <c r="U873" s="72"/>
      <c r="V873" s="72"/>
      <c r="W873" s="72"/>
      <c r="X873" s="72"/>
      <c r="Y873" s="72"/>
      <c r="Z873" s="72"/>
      <c r="AA873" s="72"/>
      <c r="AB873" s="72"/>
    </row>
    <row r="874" spans="1:28" ht="15" customHeight="1" x14ac:dyDescent="0.2">
      <c r="A874" s="261"/>
      <c r="B874" s="160" t="str">
        <f>+Presupuesto!A68</f>
        <v>10.1</v>
      </c>
      <c r="C874" s="723" t="str">
        <f>+Presupuesto!B68</f>
        <v>Cielorraso aplicado bajo losa</v>
      </c>
      <c r="D874" s="724"/>
      <c r="E874" s="724"/>
      <c r="F874" s="724"/>
      <c r="G874" s="725"/>
      <c r="H874" s="161" t="str">
        <f>+Presupuesto!C68</f>
        <v>m2</v>
      </c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  <c r="U874" s="72"/>
      <c r="V874" s="72"/>
      <c r="W874" s="72"/>
      <c r="X874" s="72"/>
      <c r="Y874" s="72"/>
      <c r="Z874" s="72"/>
      <c r="AA874" s="72"/>
      <c r="AB874" s="72"/>
    </row>
    <row r="875" spans="1:28" ht="15" customHeight="1" x14ac:dyDescent="0.25">
      <c r="A875" s="261"/>
      <c r="B875" s="726" t="s">
        <v>180</v>
      </c>
      <c r="C875" s="727"/>
      <c r="D875" s="220"/>
      <c r="E875" s="729" t="s">
        <v>177</v>
      </c>
      <c r="F875" s="163" t="s">
        <v>181</v>
      </c>
      <c r="G875" s="221" t="s">
        <v>182</v>
      </c>
      <c r="H875" s="222" t="s">
        <v>181</v>
      </c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  <c r="U875" s="72"/>
      <c r="V875" s="72"/>
      <c r="W875" s="72"/>
      <c r="X875" s="72"/>
      <c r="Y875" s="72"/>
      <c r="Z875" s="72"/>
      <c r="AA875" s="72"/>
      <c r="AB875" s="72"/>
    </row>
    <row r="876" spans="1:28" ht="15" customHeight="1" x14ac:dyDescent="0.25">
      <c r="A876" s="261"/>
      <c r="B876" s="728"/>
      <c r="C876" s="681"/>
      <c r="D876" s="223"/>
      <c r="E876" s="730"/>
      <c r="F876" s="167" t="s">
        <v>183</v>
      </c>
      <c r="G876" s="224" t="s">
        <v>184</v>
      </c>
      <c r="H876" s="225" t="s">
        <v>178</v>
      </c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  <c r="U876" s="72"/>
      <c r="V876" s="72"/>
      <c r="W876" s="72"/>
      <c r="X876" s="72"/>
      <c r="Y876" s="72"/>
      <c r="Z876" s="72"/>
      <c r="AA876" s="72"/>
      <c r="AB876" s="72"/>
    </row>
    <row r="877" spans="1:28" ht="15" customHeight="1" x14ac:dyDescent="0.2">
      <c r="A877" s="261"/>
      <c r="B877" s="170"/>
      <c r="C877" s="89"/>
      <c r="D877" s="89"/>
      <c r="E877" s="171"/>
      <c r="F877" s="172"/>
      <c r="G877" s="89"/>
      <c r="H877" s="226"/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  <c r="U877" s="72"/>
      <c r="V877" s="72"/>
      <c r="W877" s="72"/>
      <c r="X877" s="72"/>
      <c r="Y877" s="72"/>
      <c r="Z877" s="72"/>
      <c r="AA877" s="72"/>
      <c r="AB877" s="72"/>
    </row>
    <row r="878" spans="1:28" ht="15" customHeight="1" x14ac:dyDescent="0.25">
      <c r="A878" s="261"/>
      <c r="B878" s="731" t="s">
        <v>185</v>
      </c>
      <c r="C878" s="686"/>
      <c r="D878" s="227"/>
      <c r="E878" s="174"/>
      <c r="F878" s="175"/>
      <c r="G878" s="228"/>
      <c r="H878" s="229">
        <f>SUM(H879:H881)</f>
        <v>6075.1435849608333</v>
      </c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  <c r="U878" s="72"/>
      <c r="V878" s="72"/>
      <c r="W878" s="72"/>
      <c r="X878" s="72"/>
      <c r="Y878" s="72"/>
      <c r="Z878" s="72"/>
      <c r="AA878" s="72"/>
      <c r="AB878" s="72"/>
    </row>
    <row r="879" spans="1:28" ht="15" customHeight="1" x14ac:dyDescent="0.25">
      <c r="A879" s="261"/>
      <c r="B879" s="249" t="str">
        <f>+'Lista de Precios'!$B$18</f>
        <v xml:space="preserve">Arena Mediana Lavada </v>
      </c>
      <c r="C879" s="67"/>
      <c r="D879" s="251"/>
      <c r="E879" s="180" t="str">
        <f>+'Lista de Precios'!$C$18</f>
        <v>m3</v>
      </c>
      <c r="F879" s="181">
        <f>+'Lista de Precios'!$D$18</f>
        <v>25315.658801835016</v>
      </c>
      <c r="G879" s="68">
        <v>0.03</v>
      </c>
      <c r="H879" s="232">
        <f>PRODUCT(F879*G879)</f>
        <v>759.4697640550504</v>
      </c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  <c r="U879" s="72"/>
      <c r="V879" s="72"/>
      <c r="W879" s="72"/>
      <c r="X879" s="72"/>
      <c r="Y879" s="72"/>
      <c r="Z879" s="72"/>
      <c r="AA879" s="72"/>
      <c r="AB879" s="72"/>
    </row>
    <row r="880" spans="1:28" ht="15" customHeight="1" x14ac:dyDescent="0.25">
      <c r="A880" s="261"/>
      <c r="B880" s="249" t="str">
        <f>+'Lista de Precios'!$B$12</f>
        <v>Cemento Portland</v>
      </c>
      <c r="C880" s="67"/>
      <c r="D880" s="251"/>
      <c r="E880" s="180" t="str">
        <f>+'Lista de Precios'!$C$12</f>
        <v>kg</v>
      </c>
      <c r="F880" s="181">
        <f>+'Lista de Precios'!$D$12</f>
        <v>262.18495138894116</v>
      </c>
      <c r="G880" s="68">
        <v>4</v>
      </c>
      <c r="H880" s="232">
        <f>PRODUCT(F880*G880)</f>
        <v>1048.7398055557646</v>
      </c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  <c r="U880" s="72"/>
      <c r="V880" s="72"/>
      <c r="W880" s="72"/>
      <c r="X880" s="72"/>
      <c r="Y880" s="72"/>
      <c r="Z880" s="72"/>
      <c r="AA880" s="72"/>
      <c r="AB880" s="72"/>
    </row>
    <row r="881" spans="1:28" ht="15" customHeight="1" x14ac:dyDescent="0.25">
      <c r="A881" s="261"/>
      <c r="B881" s="270" t="str">
        <f>+'Lista de Precios'!$B$13</f>
        <v>Cal viva en terrones</v>
      </c>
      <c r="C881" s="67"/>
      <c r="D881" s="251"/>
      <c r="E881" s="180" t="str">
        <f>+'Lista de Precios'!$C$13</f>
        <v>kg</v>
      </c>
      <c r="F881" s="181">
        <f>+'Lista de Precios'!$D$13</f>
        <v>1376.4303275322641</v>
      </c>
      <c r="G881" s="68">
        <v>3.1</v>
      </c>
      <c r="H881" s="232">
        <f>PRODUCT(F881*G881)</f>
        <v>4266.9340153500189</v>
      </c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  <c r="U881" s="72"/>
      <c r="V881" s="72"/>
      <c r="W881" s="72"/>
      <c r="X881" s="72"/>
      <c r="Y881" s="72"/>
      <c r="Z881" s="72"/>
      <c r="AA881" s="72"/>
      <c r="AB881" s="72"/>
    </row>
    <row r="882" spans="1:28" ht="15" customHeight="1" x14ac:dyDescent="0.25">
      <c r="A882" s="261"/>
      <c r="B882" s="215"/>
      <c r="C882" s="233"/>
      <c r="D882" s="288"/>
      <c r="E882" s="180"/>
      <c r="F882" s="181"/>
      <c r="G882" s="68"/>
      <c r="H882" s="232"/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  <c r="U882" s="72"/>
      <c r="V882" s="72"/>
      <c r="W882" s="72"/>
      <c r="X882" s="72"/>
      <c r="Y882" s="72"/>
      <c r="Z882" s="72"/>
      <c r="AA882" s="72"/>
      <c r="AB882" s="72"/>
    </row>
    <row r="883" spans="1:28" ht="15" customHeight="1" x14ac:dyDescent="0.25">
      <c r="A883" s="261"/>
      <c r="B883" s="732" t="s">
        <v>186</v>
      </c>
      <c r="C883" s="623"/>
      <c r="D883" s="234"/>
      <c r="E883" s="189"/>
      <c r="F883" s="190"/>
      <c r="G883" s="235"/>
      <c r="H883" s="236">
        <f>SUM(H884:H885)</f>
        <v>13774.167456000001</v>
      </c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  <c r="U883" s="72"/>
      <c r="V883" s="72"/>
      <c r="W883" s="72"/>
      <c r="X883" s="72"/>
      <c r="Y883" s="72"/>
      <c r="Z883" s="72"/>
      <c r="AA883" s="72"/>
      <c r="AB883" s="72"/>
    </row>
    <row r="884" spans="1:28" ht="15" customHeight="1" x14ac:dyDescent="0.2">
      <c r="A884" s="261"/>
      <c r="B884" s="720" t="s">
        <v>187</v>
      </c>
      <c r="C884" s="623"/>
      <c r="D884" s="233"/>
      <c r="E884" s="180" t="s">
        <v>188</v>
      </c>
      <c r="F884" s="181">
        <f>+'Mano de Obra'!$J$8</f>
        <v>10110.714599999999</v>
      </c>
      <c r="G884" s="68">
        <v>0.92</v>
      </c>
      <c r="H884" s="232">
        <f>PRODUCT(F884*G884)</f>
        <v>9301.8574320000007</v>
      </c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  <c r="U884" s="72"/>
      <c r="V884" s="72"/>
      <c r="W884" s="72"/>
      <c r="X884" s="72"/>
      <c r="Y884" s="72"/>
      <c r="Z884" s="72"/>
      <c r="AA884" s="72"/>
      <c r="AB884" s="72"/>
    </row>
    <row r="885" spans="1:28" ht="15" customHeight="1" x14ac:dyDescent="0.2">
      <c r="A885" s="261"/>
      <c r="B885" s="720" t="s">
        <v>191</v>
      </c>
      <c r="C885" s="623"/>
      <c r="D885" s="233"/>
      <c r="E885" s="180" t="s">
        <v>188</v>
      </c>
      <c r="F885" s="181">
        <f>+'Mano de Obra'!$J$10</f>
        <v>8600.5962</v>
      </c>
      <c r="G885" s="68">
        <v>0.52</v>
      </c>
      <c r="H885" s="232">
        <f>PRODUCT(F885*G885)</f>
        <v>4472.3100240000003</v>
      </c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  <c r="U885" s="72"/>
      <c r="V885" s="72"/>
      <c r="W885" s="72"/>
      <c r="X885" s="72"/>
      <c r="Y885" s="72"/>
      <c r="Z885" s="72"/>
      <c r="AA885" s="72"/>
      <c r="AB885" s="72"/>
    </row>
    <row r="886" spans="1:28" ht="15" customHeight="1" x14ac:dyDescent="0.2">
      <c r="A886" s="261"/>
      <c r="B886" s="721"/>
      <c r="C886" s="722"/>
      <c r="D886" s="252"/>
      <c r="E886" s="196"/>
      <c r="F886" s="253"/>
      <c r="G886" s="238"/>
      <c r="H886" s="254"/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  <c r="U886" s="72"/>
      <c r="V886" s="72"/>
      <c r="W886" s="72"/>
      <c r="X886" s="72"/>
      <c r="Y886" s="72"/>
      <c r="Z886" s="72"/>
      <c r="AA886" s="72"/>
      <c r="AB886" s="72"/>
    </row>
    <row r="887" spans="1:28" ht="15" customHeight="1" x14ac:dyDescent="0.2">
      <c r="A887" s="261"/>
      <c r="B887" s="200"/>
      <c r="C887" s="240"/>
      <c r="D887" s="240"/>
      <c r="E887" s="171"/>
      <c r="F887" s="172"/>
      <c r="G887" s="184"/>
      <c r="H887" s="64"/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  <c r="U887" s="72"/>
      <c r="V887" s="72"/>
      <c r="W887" s="72"/>
      <c r="X887" s="72"/>
      <c r="Y887" s="72"/>
      <c r="Z887" s="72"/>
      <c r="AA887" s="72"/>
      <c r="AB887" s="72"/>
    </row>
    <row r="888" spans="1:28" ht="15" customHeight="1" x14ac:dyDescent="0.25">
      <c r="A888" s="261"/>
      <c r="B888" s="203"/>
      <c r="C888" s="63"/>
      <c r="D888" s="63"/>
      <c r="E888" s="171"/>
      <c r="F888" s="172"/>
      <c r="G888" s="241" t="s">
        <v>190</v>
      </c>
      <c r="H888" s="242">
        <f>SUM(H878,H883)</f>
        <v>19849.311040960834</v>
      </c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  <c r="U888" s="72"/>
      <c r="V888" s="72"/>
      <c r="W888" s="72"/>
      <c r="X888" s="72"/>
      <c r="Y888" s="72"/>
      <c r="Z888" s="72"/>
      <c r="AA888" s="72"/>
      <c r="AB888" s="72"/>
    </row>
    <row r="889" spans="1:28" ht="15" customHeight="1" x14ac:dyDescent="0.25">
      <c r="A889" s="261"/>
      <c r="B889" s="206"/>
      <c r="C889" s="87"/>
      <c r="D889" s="87"/>
      <c r="E889" s="171"/>
      <c r="F889" s="172"/>
      <c r="G889" s="184"/>
      <c r="H889" s="207"/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  <c r="U889" s="72"/>
      <c r="V889" s="72"/>
      <c r="W889" s="72"/>
      <c r="X889" s="72"/>
      <c r="Y889" s="72"/>
      <c r="Z889" s="72"/>
      <c r="AA889" s="72"/>
      <c r="AB889" s="72"/>
    </row>
    <row r="890" spans="1:28" ht="15" customHeight="1" x14ac:dyDescent="0.2">
      <c r="A890" s="261"/>
      <c r="B890" s="203"/>
      <c r="C890" s="63"/>
      <c r="D890" s="63"/>
      <c r="E890" s="171"/>
      <c r="F890" s="172"/>
      <c r="G890" s="63"/>
      <c r="H890" s="64"/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  <c r="U890" s="72"/>
      <c r="V890" s="72"/>
      <c r="W890" s="72"/>
      <c r="X890" s="72"/>
      <c r="Y890" s="72"/>
      <c r="Z890" s="72"/>
      <c r="AA890" s="72"/>
      <c r="AB890" s="72"/>
    </row>
    <row r="891" spans="1:28" ht="15" customHeight="1" x14ac:dyDescent="0.25">
      <c r="A891" s="261"/>
      <c r="B891" s="262"/>
      <c r="C891" s="263"/>
      <c r="D891" s="263"/>
      <c r="E891" s="264"/>
      <c r="F891" s="265"/>
      <c r="G891" s="266"/>
      <c r="H891" s="267"/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  <c r="U891" s="72"/>
      <c r="V891" s="72"/>
      <c r="W891" s="72"/>
      <c r="X891" s="72"/>
      <c r="Y891" s="72"/>
      <c r="Z891" s="72"/>
      <c r="AA891" s="72"/>
      <c r="AB891" s="72"/>
    </row>
    <row r="892" spans="1:28" ht="15" customHeight="1" x14ac:dyDescent="0.2">
      <c r="A892" s="261"/>
      <c r="B892" s="289">
        <f>+Presupuesto!$A$67</f>
        <v>10</v>
      </c>
      <c r="C892" s="756" t="str">
        <f>+Presupuesto!$B$67</f>
        <v>CIELORRASOS</v>
      </c>
      <c r="D892" s="724"/>
      <c r="E892" s="724"/>
      <c r="F892" s="724"/>
      <c r="G892" s="724"/>
      <c r="H892" s="725"/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  <c r="U892" s="72"/>
      <c r="V892" s="72"/>
      <c r="W892" s="72"/>
      <c r="X892" s="72"/>
      <c r="Y892" s="72"/>
      <c r="Z892" s="72"/>
      <c r="AA892" s="72"/>
      <c r="AB892" s="72"/>
    </row>
    <row r="893" spans="1:28" ht="15" customHeight="1" x14ac:dyDescent="0.2">
      <c r="A893" s="261"/>
      <c r="B893" s="160" t="str">
        <f>+Presupuesto!A69</f>
        <v>10.2</v>
      </c>
      <c r="C893" s="723" t="str">
        <f>+Presupuesto!B69</f>
        <v xml:space="preserve">Cielorraso suspendido de placas de yeso 9mm </v>
      </c>
      <c r="D893" s="724"/>
      <c r="E893" s="724"/>
      <c r="F893" s="724"/>
      <c r="G893" s="725"/>
      <c r="H893" s="161" t="str">
        <f>+Presupuesto!C69</f>
        <v>m2</v>
      </c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  <c r="U893" s="72"/>
      <c r="V893" s="72"/>
      <c r="W893" s="72"/>
      <c r="X893" s="72"/>
      <c r="Y893" s="72"/>
      <c r="Z893" s="72"/>
      <c r="AA893" s="72"/>
      <c r="AB893" s="72"/>
    </row>
    <row r="894" spans="1:28" ht="15" customHeight="1" x14ac:dyDescent="0.25">
      <c r="A894" s="261"/>
      <c r="B894" s="726" t="s">
        <v>180</v>
      </c>
      <c r="C894" s="727"/>
      <c r="D894" s="220"/>
      <c r="E894" s="729" t="s">
        <v>177</v>
      </c>
      <c r="F894" s="163" t="s">
        <v>181</v>
      </c>
      <c r="G894" s="221" t="s">
        <v>182</v>
      </c>
      <c r="H894" s="222" t="s">
        <v>181</v>
      </c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  <c r="U894" s="72"/>
      <c r="V894" s="72"/>
      <c r="W894" s="72"/>
      <c r="X894" s="72"/>
      <c r="Y894" s="72"/>
      <c r="Z894" s="72"/>
      <c r="AA894" s="72"/>
      <c r="AB894" s="72"/>
    </row>
    <row r="895" spans="1:28" ht="15" customHeight="1" x14ac:dyDescent="0.25">
      <c r="A895" s="261"/>
      <c r="B895" s="728"/>
      <c r="C895" s="681"/>
      <c r="D895" s="223"/>
      <c r="E895" s="730"/>
      <c r="F895" s="167" t="s">
        <v>183</v>
      </c>
      <c r="G895" s="224" t="s">
        <v>184</v>
      </c>
      <c r="H895" s="225" t="s">
        <v>178</v>
      </c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  <c r="U895" s="72"/>
      <c r="V895" s="72"/>
      <c r="W895" s="72"/>
      <c r="X895" s="72"/>
      <c r="Y895" s="72"/>
      <c r="Z895" s="72"/>
      <c r="AA895" s="72"/>
      <c r="AB895" s="72"/>
    </row>
    <row r="896" spans="1:28" ht="15" customHeight="1" x14ac:dyDescent="0.2">
      <c r="A896" s="261"/>
      <c r="B896" s="170"/>
      <c r="C896" s="89"/>
      <c r="D896" s="89"/>
      <c r="E896" s="171"/>
      <c r="F896" s="172"/>
      <c r="G896" s="89"/>
      <c r="H896" s="226"/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  <c r="U896" s="72"/>
      <c r="V896" s="72"/>
      <c r="W896" s="72"/>
      <c r="X896" s="72"/>
      <c r="Y896" s="72"/>
      <c r="Z896" s="72"/>
      <c r="AA896" s="72"/>
      <c r="AB896" s="72"/>
    </row>
    <row r="897" spans="1:28" ht="15" customHeight="1" x14ac:dyDescent="0.25">
      <c r="A897" s="261"/>
      <c r="B897" s="731" t="s">
        <v>185</v>
      </c>
      <c r="C897" s="686"/>
      <c r="D897" s="227"/>
      <c r="E897" s="174"/>
      <c r="F897" s="175"/>
      <c r="G897" s="228"/>
      <c r="H897" s="229">
        <f>SUM(H898:H905)</f>
        <v>19455.145888787716</v>
      </c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  <c r="U897" s="72"/>
      <c r="V897" s="72"/>
      <c r="W897" s="72"/>
      <c r="X897" s="72"/>
      <c r="Y897" s="72"/>
      <c r="Z897" s="72"/>
      <c r="AA897" s="72"/>
      <c r="AB897" s="72"/>
    </row>
    <row r="898" spans="1:28" ht="15" customHeight="1" x14ac:dyDescent="0.25">
      <c r="A898" s="261"/>
      <c r="B898" s="270" t="str">
        <f>+'Lista de Precios'!$B$74</f>
        <v>Montante 35mm</v>
      </c>
      <c r="C898" s="67"/>
      <c r="D898" s="255"/>
      <c r="E898" s="180" t="str">
        <f>+'Lista de Precios'!$C$74</f>
        <v>u</v>
      </c>
      <c r="F898" s="181">
        <f>+'Lista de Precios'!$D$74</f>
        <v>5198.8023730953182</v>
      </c>
      <c r="G898" s="68">
        <v>1.23</v>
      </c>
      <c r="H898" s="232">
        <f t="shared" ref="H898:H905" si="7">PRODUCT(F898*G898)</f>
        <v>6394.5269189072415</v>
      </c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  <c r="U898" s="72"/>
      <c r="V898" s="72"/>
      <c r="W898" s="72"/>
      <c r="X898" s="72"/>
      <c r="Y898" s="72"/>
      <c r="Z898" s="72"/>
      <c r="AA898" s="72"/>
      <c r="AB898" s="72"/>
    </row>
    <row r="899" spans="1:28" ht="15" customHeight="1" x14ac:dyDescent="0.25">
      <c r="A899" s="261"/>
      <c r="B899" s="270" t="str">
        <f>+'Lista de Precios'!$B$75</f>
        <v>Solera 35mm</v>
      </c>
      <c r="C899" s="67"/>
      <c r="D899" s="255"/>
      <c r="E899" s="180" t="str">
        <f>+'Lista de Precios'!$C$75</f>
        <v>u</v>
      </c>
      <c r="F899" s="181">
        <f>+'Lista de Precios'!$D$75</f>
        <v>4585.710413038666</v>
      </c>
      <c r="G899" s="68">
        <v>0.43</v>
      </c>
      <c r="H899" s="232">
        <f t="shared" si="7"/>
        <v>1971.8554776066264</v>
      </c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  <c r="U899" s="72"/>
      <c r="V899" s="72"/>
      <c r="W899" s="72"/>
      <c r="X899" s="72"/>
      <c r="Y899" s="72"/>
      <c r="Z899" s="72"/>
      <c r="AA899" s="72"/>
      <c r="AB899" s="72"/>
    </row>
    <row r="900" spans="1:28" ht="15" customHeight="1" x14ac:dyDescent="0.25">
      <c r="A900" s="261"/>
      <c r="B900" s="215" t="str">
        <f>+'Lista de Precios'!$B$76</f>
        <v>Tornillo T1</v>
      </c>
      <c r="C900" s="233"/>
      <c r="D900" s="290"/>
      <c r="E900" s="180" t="str">
        <f>+'Lista de Precios'!$C$76</f>
        <v>u</v>
      </c>
      <c r="F900" s="181">
        <f>+'Lista de Precios'!$D$76</f>
        <v>33.823459211770931</v>
      </c>
      <c r="G900" s="68">
        <v>16</v>
      </c>
      <c r="H900" s="232">
        <f t="shared" si="7"/>
        <v>541.1753473883349</v>
      </c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  <c r="U900" s="72"/>
      <c r="V900" s="72"/>
      <c r="W900" s="72"/>
      <c r="X900" s="72"/>
      <c r="Y900" s="72"/>
      <c r="Z900" s="72"/>
      <c r="AA900" s="72"/>
      <c r="AB900" s="72"/>
    </row>
    <row r="901" spans="1:28" ht="15" customHeight="1" x14ac:dyDescent="0.25">
      <c r="A901" s="261"/>
      <c r="B901" s="215" t="str">
        <f>+'Lista de Precios'!$B$77</f>
        <v>Tornillo T2</v>
      </c>
      <c r="C901" s="233"/>
      <c r="D901" s="290"/>
      <c r="E901" s="180" t="str">
        <f>+'Lista de Precios'!$C$77</f>
        <v>u</v>
      </c>
      <c r="F901" s="181">
        <f>+'Lista de Precios'!$D$77</f>
        <v>17.431389996684359</v>
      </c>
      <c r="G901" s="68">
        <v>18</v>
      </c>
      <c r="H901" s="232">
        <f t="shared" si="7"/>
        <v>313.76501994031844</v>
      </c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  <c r="U901" s="72"/>
      <c r="V901" s="72"/>
      <c r="W901" s="72"/>
      <c r="X901" s="72"/>
      <c r="Y901" s="72"/>
      <c r="Z901" s="72"/>
      <c r="AA901" s="72"/>
      <c r="AB901" s="72"/>
    </row>
    <row r="902" spans="1:28" ht="15" customHeight="1" x14ac:dyDescent="0.25">
      <c r="A902" s="261"/>
      <c r="B902" s="215" t="str">
        <f>+'Lista de Precios'!$B$79</f>
        <v>Cinta tapajunta</v>
      </c>
      <c r="C902" s="233"/>
      <c r="D902" s="290"/>
      <c r="E902" s="180" t="str">
        <f>+'Lista de Precios'!$C$79</f>
        <v>m</v>
      </c>
      <c r="F902" s="181">
        <f>+'Lista de Precios'!$D$79</f>
        <v>88.455256883058368</v>
      </c>
      <c r="G902" s="68">
        <v>1.65</v>
      </c>
      <c r="H902" s="232">
        <f t="shared" si="7"/>
        <v>145.95117385704629</v>
      </c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  <c r="U902" s="72"/>
      <c r="V902" s="72"/>
      <c r="W902" s="72"/>
      <c r="X902" s="72"/>
      <c r="Y902" s="72"/>
      <c r="Z902" s="72"/>
      <c r="AA902" s="72"/>
      <c r="AB902" s="72"/>
    </row>
    <row r="903" spans="1:28" ht="15" customHeight="1" x14ac:dyDescent="0.25">
      <c r="A903" s="261"/>
      <c r="B903" s="215" t="str">
        <f>+'Lista de Precios'!$B$80</f>
        <v>Masilla tapajunta</v>
      </c>
      <c r="C903" s="233"/>
      <c r="D903" s="290"/>
      <c r="E903" s="180" t="str">
        <f>+'Lista de Precios'!$C$80</f>
        <v>kg</v>
      </c>
      <c r="F903" s="181">
        <f>+'Lista de Precios'!$D$80</f>
        <v>1356.6408395315354</v>
      </c>
      <c r="G903" s="68">
        <v>0.9</v>
      </c>
      <c r="H903" s="232">
        <f t="shared" si="7"/>
        <v>1220.9767555783819</v>
      </c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  <c r="U903" s="72"/>
      <c r="V903" s="72"/>
      <c r="W903" s="72"/>
      <c r="X903" s="72"/>
      <c r="Y903" s="72"/>
      <c r="Z903" s="72"/>
      <c r="AA903" s="72"/>
      <c r="AB903" s="72"/>
    </row>
    <row r="904" spans="1:28" ht="15" customHeight="1" x14ac:dyDescent="0.25">
      <c r="A904" s="154"/>
      <c r="B904" s="215" t="str">
        <f>+'Lista de Precios'!$B$78</f>
        <v>Taco Fisher 8mm c/tornillo</v>
      </c>
      <c r="C904" s="233"/>
      <c r="D904" s="290"/>
      <c r="E904" s="180" t="str">
        <f>+'Lista de Precios'!$C$78</f>
        <v>u</v>
      </c>
      <c r="F904" s="181">
        <f>+'Lista de Precios'!$D$78</f>
        <v>125.00040896814946</v>
      </c>
      <c r="G904" s="68">
        <v>6</v>
      </c>
      <c r="H904" s="232">
        <f t="shared" si="7"/>
        <v>750.00245380889669</v>
      </c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  <c r="AA904" s="63"/>
      <c r="AB904" s="63"/>
    </row>
    <row r="905" spans="1:28" ht="15" customHeight="1" x14ac:dyDescent="0.25">
      <c r="A905" s="261"/>
      <c r="B905" s="215" t="str">
        <f>+'Lista de Precios'!$B$81</f>
        <v>Placa de yeso tipo Durlock 9,5mm</v>
      </c>
      <c r="C905" s="233"/>
      <c r="D905" s="290"/>
      <c r="E905" s="180" t="str">
        <f>+'Lista de Precios'!$C$81</f>
        <v>u</v>
      </c>
      <c r="F905" s="181">
        <f>+'Lista de Precios'!$D$81</f>
        <v>21937.547950542896</v>
      </c>
      <c r="G905" s="68">
        <v>0.37</v>
      </c>
      <c r="H905" s="232">
        <f t="shared" si="7"/>
        <v>8116.8927417008717</v>
      </c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  <c r="U905" s="72"/>
      <c r="V905" s="72"/>
      <c r="W905" s="72"/>
      <c r="X905" s="72"/>
      <c r="Y905" s="72"/>
      <c r="Z905" s="72"/>
      <c r="AA905" s="72"/>
      <c r="AB905" s="72"/>
    </row>
    <row r="906" spans="1:28" ht="15" customHeight="1" x14ac:dyDescent="0.25">
      <c r="A906" s="261"/>
      <c r="B906" s="215"/>
      <c r="C906" s="233"/>
      <c r="D906" s="288"/>
      <c r="E906" s="180"/>
      <c r="F906" s="181"/>
      <c r="G906" s="68"/>
      <c r="H906" s="232"/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  <c r="U906" s="72"/>
      <c r="V906" s="72"/>
      <c r="W906" s="72"/>
      <c r="X906" s="72"/>
      <c r="Y906" s="72"/>
      <c r="Z906" s="72"/>
      <c r="AA906" s="72"/>
      <c r="AB906" s="72"/>
    </row>
    <row r="907" spans="1:28" ht="15" customHeight="1" x14ac:dyDescent="0.25">
      <c r="A907" s="261"/>
      <c r="B907" s="732" t="s">
        <v>186</v>
      </c>
      <c r="C907" s="623"/>
      <c r="D907" s="234"/>
      <c r="E907" s="189"/>
      <c r="F907" s="190"/>
      <c r="G907" s="235"/>
      <c r="H907" s="236">
        <f>SUM(H908:H909)</f>
        <v>16387.144199999999</v>
      </c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  <c r="U907" s="72"/>
      <c r="V907" s="72"/>
      <c r="W907" s="72"/>
      <c r="X907" s="72"/>
      <c r="Y907" s="72"/>
      <c r="Z907" s="72"/>
      <c r="AA907" s="72"/>
      <c r="AB907" s="72"/>
    </row>
    <row r="908" spans="1:28" ht="15" customHeight="1" x14ac:dyDescent="0.2">
      <c r="A908" s="261"/>
      <c r="B908" s="720" t="s">
        <v>187</v>
      </c>
      <c r="C908" s="623"/>
      <c r="D908" s="233"/>
      <c r="E908" s="180" t="s">
        <v>188</v>
      </c>
      <c r="F908" s="181">
        <f>+'Mano de Obra'!$J$8</f>
        <v>10110.714599999999</v>
      </c>
      <c r="G908" s="68">
        <v>0.6</v>
      </c>
      <c r="H908" s="232">
        <f>PRODUCT(F908*G908)</f>
        <v>6066.4287599999998</v>
      </c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  <c r="U908" s="72"/>
      <c r="V908" s="72"/>
      <c r="W908" s="72"/>
      <c r="X908" s="72"/>
      <c r="Y908" s="72"/>
      <c r="Z908" s="72"/>
      <c r="AA908" s="72"/>
      <c r="AB908" s="72"/>
    </row>
    <row r="909" spans="1:28" ht="15" customHeight="1" x14ac:dyDescent="0.2">
      <c r="A909" s="261"/>
      <c r="B909" s="720" t="s">
        <v>191</v>
      </c>
      <c r="C909" s="623"/>
      <c r="D909" s="233"/>
      <c r="E909" s="180" t="s">
        <v>188</v>
      </c>
      <c r="F909" s="181">
        <f>+'Mano de Obra'!$J$10</f>
        <v>8600.5962</v>
      </c>
      <c r="G909" s="68">
        <v>1.2</v>
      </c>
      <c r="H909" s="232">
        <f>PRODUCT(F909*G909)</f>
        <v>10320.71544</v>
      </c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  <c r="U909" s="72"/>
      <c r="V909" s="72"/>
      <c r="W909" s="72"/>
      <c r="X909" s="72"/>
      <c r="Y909" s="72"/>
      <c r="Z909" s="72"/>
      <c r="AA909" s="72"/>
      <c r="AB909" s="72"/>
    </row>
    <row r="910" spans="1:28" ht="15" customHeight="1" x14ac:dyDescent="0.2">
      <c r="A910" s="261"/>
      <c r="B910" s="721"/>
      <c r="C910" s="722"/>
      <c r="D910" s="252"/>
      <c r="E910" s="196"/>
      <c r="F910" s="253"/>
      <c r="G910" s="238"/>
      <c r="H910" s="254"/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  <c r="U910" s="72"/>
      <c r="V910" s="72"/>
      <c r="W910" s="72"/>
      <c r="X910" s="72"/>
      <c r="Y910" s="72"/>
      <c r="Z910" s="72"/>
      <c r="AA910" s="72"/>
      <c r="AB910" s="72"/>
    </row>
    <row r="911" spans="1:28" ht="15" customHeight="1" x14ac:dyDescent="0.2">
      <c r="A911" s="261"/>
      <c r="B911" s="200"/>
      <c r="C911" s="240"/>
      <c r="D911" s="240"/>
      <c r="E911" s="171"/>
      <c r="F911" s="172"/>
      <c r="G911" s="184"/>
      <c r="H911" s="64"/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  <c r="U911" s="72"/>
      <c r="V911" s="72"/>
      <c r="W911" s="72"/>
      <c r="X911" s="72"/>
      <c r="Y911" s="72"/>
      <c r="Z911" s="72"/>
      <c r="AA911" s="72"/>
      <c r="AB911" s="72"/>
    </row>
    <row r="912" spans="1:28" ht="15" customHeight="1" x14ac:dyDescent="0.25">
      <c r="A912" s="261"/>
      <c r="B912" s="203"/>
      <c r="C912" s="63"/>
      <c r="D912" s="63"/>
      <c r="E912" s="171"/>
      <c r="F912" s="172"/>
      <c r="G912" s="241" t="s">
        <v>190</v>
      </c>
      <c r="H912" s="242">
        <f>SUM(H897,H907)</f>
        <v>35842.290088787719</v>
      </c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  <c r="U912" s="72"/>
      <c r="V912" s="72"/>
      <c r="W912" s="72"/>
      <c r="X912" s="72"/>
      <c r="Y912" s="72"/>
      <c r="Z912" s="72"/>
      <c r="AA912" s="72"/>
      <c r="AB912" s="72"/>
    </row>
    <row r="913" spans="1:28" ht="15" customHeight="1" x14ac:dyDescent="0.25">
      <c r="A913" s="261"/>
      <c r="B913" s="206"/>
      <c r="C913" s="87"/>
      <c r="D913" s="87"/>
      <c r="E913" s="171"/>
      <c r="F913" s="172"/>
      <c r="G913" s="184"/>
      <c r="H913" s="207"/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  <c r="U913" s="72"/>
      <c r="V913" s="72"/>
      <c r="W913" s="72"/>
      <c r="X913" s="72"/>
      <c r="Y913" s="72"/>
      <c r="Z913" s="72"/>
      <c r="AA913" s="72"/>
      <c r="AB913" s="72"/>
    </row>
    <row r="914" spans="1:28" ht="15" customHeight="1" x14ac:dyDescent="0.2">
      <c r="A914" s="261"/>
      <c r="B914" s="203"/>
      <c r="C914" s="63"/>
      <c r="D914" s="63"/>
      <c r="E914" s="171"/>
      <c r="F914" s="172"/>
      <c r="G914" s="63"/>
      <c r="H914" s="64"/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  <c r="U914" s="72"/>
      <c r="V914" s="72"/>
      <c r="W914" s="72"/>
      <c r="X914" s="72"/>
      <c r="Y914" s="72"/>
      <c r="Z914" s="72"/>
      <c r="AA914" s="72"/>
      <c r="AB914" s="72"/>
    </row>
    <row r="915" spans="1:28" ht="15" customHeight="1" x14ac:dyDescent="0.25">
      <c r="A915" s="261"/>
      <c r="B915" s="262"/>
      <c r="C915" s="263"/>
      <c r="D915" s="263"/>
      <c r="E915" s="264"/>
      <c r="F915" s="265"/>
      <c r="G915" s="266"/>
      <c r="H915" s="267"/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  <c r="U915" s="72"/>
      <c r="V915" s="72"/>
      <c r="W915" s="72"/>
      <c r="X915" s="72"/>
      <c r="Y915" s="72"/>
      <c r="Z915" s="72"/>
      <c r="AA915" s="72"/>
      <c r="AB915" s="72"/>
    </row>
    <row r="916" spans="1:28" ht="15" customHeight="1" x14ac:dyDescent="0.2">
      <c r="A916" s="261"/>
      <c r="B916" s="291">
        <f>+Presupuesto!$A$71</f>
        <v>11</v>
      </c>
      <c r="C916" s="757" t="str">
        <f>+Presupuesto!$B$71</f>
        <v>CARPINTERIA</v>
      </c>
      <c r="D916" s="724"/>
      <c r="E916" s="724"/>
      <c r="F916" s="724"/>
      <c r="G916" s="724"/>
      <c r="H916" s="725"/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  <c r="U916" s="72"/>
      <c r="V916" s="72"/>
      <c r="W916" s="72"/>
      <c r="X916" s="72"/>
      <c r="Y916" s="72"/>
      <c r="Z916" s="72"/>
      <c r="AA916" s="72"/>
      <c r="AB916" s="72"/>
    </row>
    <row r="917" spans="1:28" ht="15" customHeight="1" x14ac:dyDescent="0.2">
      <c r="A917" s="261"/>
      <c r="B917" s="160" t="str">
        <f>+Presupuesto!A72</f>
        <v>11.1</v>
      </c>
      <c r="C917" s="723" t="str">
        <f>+Presupuesto!B72</f>
        <v>Carpinteria de aluminio linea ROTONDA 640  de HYDRO - DVH y puertas placa con marco de madera</v>
      </c>
      <c r="D917" s="724"/>
      <c r="E917" s="724"/>
      <c r="F917" s="724"/>
      <c r="G917" s="725"/>
      <c r="H917" s="161" t="str">
        <f>+Presupuesto!C72</f>
        <v>gl</v>
      </c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  <c r="U917" s="72"/>
      <c r="V917" s="72"/>
      <c r="W917" s="72"/>
      <c r="X917" s="72"/>
      <c r="Y917" s="72"/>
      <c r="Z917" s="72"/>
      <c r="AA917" s="72"/>
      <c r="AB917" s="72"/>
    </row>
    <row r="918" spans="1:28" ht="15" customHeight="1" x14ac:dyDescent="0.25">
      <c r="A918" s="261"/>
      <c r="B918" s="726" t="s">
        <v>180</v>
      </c>
      <c r="C918" s="727"/>
      <c r="D918" s="220"/>
      <c r="E918" s="729" t="s">
        <v>177</v>
      </c>
      <c r="F918" s="163" t="s">
        <v>181</v>
      </c>
      <c r="G918" s="221" t="s">
        <v>182</v>
      </c>
      <c r="H918" s="222" t="s">
        <v>181</v>
      </c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  <c r="U918" s="72"/>
      <c r="V918" s="72"/>
      <c r="W918" s="72"/>
      <c r="X918" s="72"/>
      <c r="Y918" s="72"/>
      <c r="Z918" s="72"/>
      <c r="AA918" s="72"/>
      <c r="AB918" s="72"/>
    </row>
    <row r="919" spans="1:28" ht="15" customHeight="1" x14ac:dyDescent="0.25">
      <c r="A919" s="261"/>
      <c r="B919" s="728"/>
      <c r="C919" s="681"/>
      <c r="D919" s="223"/>
      <c r="E919" s="730"/>
      <c r="F919" s="167" t="s">
        <v>183</v>
      </c>
      <c r="G919" s="224" t="s">
        <v>184</v>
      </c>
      <c r="H919" s="225" t="s">
        <v>178</v>
      </c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  <c r="U919" s="72"/>
      <c r="V919" s="72"/>
      <c r="W919" s="72"/>
      <c r="X919" s="72"/>
      <c r="Y919" s="72"/>
      <c r="Z919" s="72"/>
      <c r="AA919" s="72"/>
      <c r="AB919" s="72"/>
    </row>
    <row r="920" spans="1:28" ht="15" customHeight="1" x14ac:dyDescent="0.2">
      <c r="A920" s="261"/>
      <c r="B920" s="170"/>
      <c r="C920" s="89"/>
      <c r="D920" s="89"/>
      <c r="E920" s="171"/>
      <c r="F920" s="172"/>
      <c r="G920" s="89"/>
      <c r="H920" s="226"/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  <c r="U920" s="72"/>
      <c r="V920" s="72"/>
      <c r="W920" s="72"/>
      <c r="X920" s="72"/>
      <c r="Y920" s="72"/>
      <c r="Z920" s="72"/>
      <c r="AA920" s="72"/>
      <c r="AB920" s="72"/>
    </row>
    <row r="921" spans="1:28" ht="15" customHeight="1" x14ac:dyDescent="0.25">
      <c r="A921" s="261"/>
      <c r="B921" s="758" t="s">
        <v>185</v>
      </c>
      <c r="C921" s="683"/>
      <c r="D921" s="227"/>
      <c r="E921" s="174"/>
      <c r="F921" s="175"/>
      <c r="G921" s="228"/>
      <c r="H921" s="229">
        <f>SUM(H922:H932)</f>
        <v>36054602.118118219</v>
      </c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  <c r="U921" s="72"/>
      <c r="V921" s="72"/>
      <c r="W921" s="72"/>
      <c r="X921" s="72"/>
      <c r="Y921" s="72"/>
      <c r="Z921" s="72"/>
      <c r="AA921" s="72"/>
      <c r="AB921" s="72"/>
    </row>
    <row r="922" spans="1:28" ht="15" customHeight="1" x14ac:dyDescent="0.25">
      <c r="A922" s="261"/>
      <c r="B922" s="464" t="str">
        <f>+'Lista de Precios'!B83</f>
        <v>P01- Puerta tablero 1 hoja (1,00x2,05)</v>
      </c>
      <c r="C922" s="465"/>
      <c r="D922" s="251"/>
      <c r="E922" s="180" t="s">
        <v>192</v>
      </c>
      <c r="F922" s="181">
        <f>+'Lista de Precios'!D83</f>
        <v>975319.06541806378</v>
      </c>
      <c r="G922" s="68">
        <v>2</v>
      </c>
      <c r="H922" s="232">
        <f t="shared" ref="H922:H942" si="8">PRODUCT(F922*G922)</f>
        <v>1950638.1308361276</v>
      </c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  <c r="U922" s="72"/>
      <c r="V922" s="72"/>
      <c r="W922" s="72"/>
      <c r="X922" s="72"/>
      <c r="Y922" s="72"/>
      <c r="Z922" s="72"/>
      <c r="AA922" s="72"/>
      <c r="AB922" s="72"/>
    </row>
    <row r="923" spans="1:28" ht="15" customHeight="1" x14ac:dyDescent="0.25">
      <c r="A923" s="261"/>
      <c r="B923" s="464" t="str">
        <f>+'Lista de Precios'!B84</f>
        <v>P02- Puerta tablero 1 hoja (0,90x2,05)</v>
      </c>
      <c r="C923" s="465"/>
      <c r="D923" s="251"/>
      <c r="E923" s="180" t="s">
        <v>192</v>
      </c>
      <c r="F923" s="181">
        <f>+'Lista de Precios'!D84</f>
        <v>780255.25233445154</v>
      </c>
      <c r="G923" s="68">
        <v>1</v>
      </c>
      <c r="H923" s="232">
        <f t="shared" si="8"/>
        <v>780255.25233445154</v>
      </c>
      <c r="I923" s="72"/>
      <c r="J923" s="269"/>
      <c r="K923" s="72"/>
      <c r="L923" s="72"/>
      <c r="M923" s="72"/>
      <c r="N923" s="72"/>
      <c r="O923" s="72"/>
      <c r="P923" s="72"/>
      <c r="Q923" s="72"/>
      <c r="R923" s="72"/>
      <c r="S923" s="72"/>
      <c r="T923" s="72"/>
      <c r="U923" s="72"/>
      <c r="V923" s="72"/>
      <c r="W923" s="72"/>
      <c r="X923" s="72"/>
      <c r="Y923" s="72"/>
      <c r="Z923" s="72"/>
      <c r="AA923" s="72"/>
      <c r="AB923" s="72"/>
    </row>
    <row r="924" spans="1:28" ht="15" customHeight="1" x14ac:dyDescent="0.25">
      <c r="A924" s="261"/>
      <c r="B924" s="464" t="str">
        <f>+'Lista de Precios'!B85</f>
        <v>P03- Puerta placa c/marco chapa 1 hoja (0,80x2,05)</v>
      </c>
      <c r="C924" s="465"/>
      <c r="D924" s="251"/>
      <c r="E924" s="180" t="s">
        <v>192</v>
      </c>
      <c r="F924" s="181">
        <f>+'Lista de Precios'!D85</f>
        <v>283430.91817791702</v>
      </c>
      <c r="G924" s="68">
        <v>8</v>
      </c>
      <c r="H924" s="232">
        <f t="shared" si="8"/>
        <v>2267447.3454233361</v>
      </c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  <c r="U924" s="72"/>
      <c r="V924" s="72"/>
      <c r="W924" s="72"/>
      <c r="X924" s="72"/>
      <c r="Y924" s="72"/>
      <c r="Z924" s="72"/>
      <c r="AA924" s="72"/>
      <c r="AB924" s="72"/>
    </row>
    <row r="925" spans="1:28" ht="15" customHeight="1" x14ac:dyDescent="0.25">
      <c r="A925" s="261"/>
      <c r="B925" s="464" t="str">
        <f>+'Lista de Precios'!B86</f>
        <v>PV1- Puerta aluminio vidriada DVH corrediza 3 hojas (3,25x2,40)</v>
      </c>
      <c r="C925" s="425"/>
      <c r="D925" s="251"/>
      <c r="E925" s="180" t="s">
        <v>192</v>
      </c>
      <c r="F925" s="181">
        <f>+'Lista de Precios'!D86</f>
        <v>10578868.427656533</v>
      </c>
      <c r="G925" s="283">
        <v>1</v>
      </c>
      <c r="H925" s="232">
        <f t="shared" si="8"/>
        <v>10578868.427656533</v>
      </c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  <c r="U925" s="72"/>
      <c r="V925" s="72"/>
      <c r="W925" s="72"/>
      <c r="X925" s="72"/>
      <c r="Y925" s="72"/>
      <c r="Z925" s="72"/>
      <c r="AA925" s="72"/>
      <c r="AB925" s="72"/>
    </row>
    <row r="926" spans="1:28" ht="15" customHeight="1" x14ac:dyDescent="0.25">
      <c r="A926" s="261"/>
      <c r="B926" s="464" t="str">
        <f>+'Lista de Precios'!B87</f>
        <v>V01 A- Ventana aluminio DVH Banderola y PF (1,22x1,75)</v>
      </c>
      <c r="C926" s="465"/>
      <c r="D926" s="251"/>
      <c r="E926" s="180" t="s">
        <v>192</v>
      </c>
      <c r="F926" s="456">
        <f>+'Lista de Precios'!D87</f>
        <v>1704852.3620959157</v>
      </c>
      <c r="G926" s="283">
        <v>1</v>
      </c>
      <c r="H926" s="232">
        <f t="shared" si="8"/>
        <v>1704852.3620959157</v>
      </c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  <c r="U926" s="72"/>
      <c r="V926" s="72"/>
      <c r="W926" s="72"/>
      <c r="X926" s="72"/>
      <c r="Y926" s="72"/>
      <c r="Z926" s="72"/>
      <c r="AA926" s="72"/>
      <c r="AB926" s="72"/>
    </row>
    <row r="927" spans="1:28" ht="15" customHeight="1" x14ac:dyDescent="0.25">
      <c r="A927" s="261"/>
      <c r="B927" s="464" t="str">
        <f>+'Lista de Precios'!B88</f>
        <v>V01 B- Ventana aluminio DVH Banderola y PF (2,70x1,75)</v>
      </c>
      <c r="C927" s="465"/>
      <c r="D927" s="251"/>
      <c r="E927" s="180" t="s">
        <v>192</v>
      </c>
      <c r="F927" s="456">
        <f>+'Lista de Precios'!D88</f>
        <v>3773033.9161139135</v>
      </c>
      <c r="G927" s="283">
        <v>1</v>
      </c>
      <c r="H927" s="232">
        <f t="shared" si="8"/>
        <v>3773033.9161139135</v>
      </c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  <c r="U927" s="72"/>
      <c r="V927" s="72"/>
      <c r="W927" s="72"/>
      <c r="X927" s="72"/>
      <c r="Y927" s="72"/>
      <c r="Z927" s="72"/>
      <c r="AA927" s="72"/>
      <c r="AB927" s="72"/>
    </row>
    <row r="928" spans="1:28" ht="15" customHeight="1" x14ac:dyDescent="0.25">
      <c r="A928" s="261"/>
      <c r="B928" s="464" t="str">
        <f>+'Lista de Precios'!B89</f>
        <v>V02 A- Ventana aluminio DVH PF (1,95x4,80)</v>
      </c>
      <c r="C928" s="465"/>
      <c r="D928" s="251"/>
      <c r="E928" s="180" t="s">
        <v>192</v>
      </c>
      <c r="F928" s="456">
        <f>+'Lista de Precios'!D89</f>
        <v>7474200.5195399439</v>
      </c>
      <c r="G928" s="283">
        <v>1</v>
      </c>
      <c r="H928" s="232">
        <f t="shared" si="8"/>
        <v>7474200.5195399439</v>
      </c>
      <c r="I928" s="72"/>
      <c r="J928" s="72"/>
      <c r="K928" s="269"/>
      <c r="L928" s="72"/>
      <c r="M928" s="72"/>
      <c r="N928" s="72"/>
      <c r="O928" s="72"/>
      <c r="P928" s="72"/>
      <c r="Q928" s="72"/>
      <c r="R928" s="72"/>
      <c r="S928" s="72"/>
      <c r="T928" s="72"/>
      <c r="U928" s="72"/>
      <c r="V928" s="72"/>
      <c r="W928" s="72"/>
      <c r="X928" s="72"/>
      <c r="Y928" s="72"/>
      <c r="Z928" s="72"/>
      <c r="AA928" s="72"/>
      <c r="AB928" s="72"/>
    </row>
    <row r="929" spans="1:28" ht="15" customHeight="1" x14ac:dyDescent="0.25">
      <c r="A929" s="261"/>
      <c r="B929" s="464" t="str">
        <f>+'Lista de Precios'!B90</f>
        <v>V02 B- Ventana aluminio DVH PF (1,08x4,80)</v>
      </c>
      <c r="C929" s="465"/>
      <c r="D929" s="251"/>
      <c r="E929" s="180" t="s">
        <v>192</v>
      </c>
      <c r="F929" s="456">
        <f>+'Lista de Precios'!D90</f>
        <v>4139557.2108221226</v>
      </c>
      <c r="G929" s="283">
        <v>1</v>
      </c>
      <c r="H929" s="232">
        <f t="shared" si="8"/>
        <v>4139557.2108221226</v>
      </c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  <c r="U929" s="72"/>
      <c r="V929" s="72"/>
      <c r="W929" s="72"/>
      <c r="X929" s="72"/>
      <c r="Y929" s="72"/>
      <c r="Z929" s="72"/>
      <c r="AA929" s="72"/>
      <c r="AB929" s="72"/>
    </row>
    <row r="930" spans="1:28" ht="15" customHeight="1" x14ac:dyDescent="0.25">
      <c r="A930" s="261"/>
      <c r="B930" s="464" t="str">
        <f>+'Lista de Precios'!B91</f>
        <v>V03 - Ventana aluminio DVH Banderola y PF (1,00x1,60)</v>
      </c>
      <c r="C930" s="425"/>
      <c r="D930" s="251"/>
      <c r="E930" s="180" t="s">
        <v>192</v>
      </c>
      <c r="F930" s="456">
        <f>+'Lista de Precios'!D91</f>
        <v>1277641.1144512726</v>
      </c>
      <c r="G930" s="283">
        <v>1</v>
      </c>
      <c r="H930" s="232">
        <f t="shared" si="8"/>
        <v>1277641.1144512726</v>
      </c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  <c r="U930" s="72"/>
      <c r="V930" s="72"/>
      <c r="W930" s="72"/>
      <c r="X930" s="72"/>
      <c r="Y930" s="72"/>
      <c r="Z930" s="72"/>
      <c r="AA930" s="72"/>
      <c r="AB930" s="72"/>
    </row>
    <row r="931" spans="1:28" ht="15" customHeight="1" x14ac:dyDescent="0.25">
      <c r="A931" s="261"/>
      <c r="B931" s="464" t="str">
        <f>+'Lista de Precios'!B92</f>
        <v>V04 - Ventana aluminio DVH Banderola (0,80x0,60)</v>
      </c>
      <c r="C931" s="425"/>
      <c r="D931" s="251"/>
      <c r="E931" s="180" t="s">
        <v>192</v>
      </c>
      <c r="F931" s="456">
        <f>+'Lista de Precios'!D92</f>
        <v>383292.33433538157</v>
      </c>
      <c r="G931" s="283">
        <v>3</v>
      </c>
      <c r="H931" s="232">
        <f t="shared" si="8"/>
        <v>1149877.0030061447</v>
      </c>
      <c r="I931" s="72"/>
      <c r="J931" s="72"/>
      <c r="K931" s="266"/>
      <c r="L931" s="72"/>
      <c r="M931" s="72"/>
      <c r="N931" s="72"/>
      <c r="O931" s="72"/>
      <c r="P931" s="72"/>
      <c r="Q931" s="72"/>
      <c r="R931" s="72"/>
      <c r="S931" s="72"/>
      <c r="T931" s="72"/>
      <c r="U931" s="72"/>
      <c r="V931" s="72"/>
      <c r="W931" s="72"/>
      <c r="X931" s="72"/>
      <c r="Y931" s="72"/>
      <c r="Z931" s="72"/>
      <c r="AA931" s="72"/>
      <c r="AB931" s="72"/>
    </row>
    <row r="932" spans="1:28" ht="15" customHeight="1" x14ac:dyDescent="0.25">
      <c r="A932" s="261"/>
      <c r="B932" s="464" t="str">
        <f>+'Lista de Precios'!B93</f>
        <v>V05 - Ventana aluminio DVH 2 hojas corredizas (2,00x0,60)</v>
      </c>
      <c r="C932" s="425"/>
      <c r="D932" s="251"/>
      <c r="E932" s="180" t="s">
        <v>192</v>
      </c>
      <c r="F932" s="456">
        <f>+'Lista de Precios'!D93</f>
        <v>958230.83583845443</v>
      </c>
      <c r="G932" s="283">
        <v>1</v>
      </c>
      <c r="H932" s="232">
        <f t="shared" si="8"/>
        <v>958230.83583845443</v>
      </c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  <c r="U932" s="72"/>
      <c r="V932" s="72"/>
      <c r="W932" s="72"/>
      <c r="X932" s="72"/>
      <c r="Y932" s="72"/>
      <c r="Z932" s="72"/>
      <c r="AA932" s="72"/>
      <c r="AB932" s="72"/>
    </row>
    <row r="933" spans="1:28" ht="15" customHeight="1" x14ac:dyDescent="0.25">
      <c r="A933" s="261"/>
      <c r="B933" s="464" t="str">
        <f>+'Lista de Precios'!B94</f>
        <v>V06 - Ventana aluminio DVH rebatible (0,80x1,10)</v>
      </c>
      <c r="C933" s="425"/>
      <c r="D933" s="251"/>
      <c r="E933" s="180" t="s">
        <v>192</v>
      </c>
      <c r="F933" s="456">
        <f>+'Lista de Precios'!D94</f>
        <v>702702.61294819997</v>
      </c>
      <c r="G933" s="283">
        <v>1</v>
      </c>
      <c r="H933" s="232">
        <f t="shared" si="8"/>
        <v>702702.61294819997</v>
      </c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  <c r="U933" s="72"/>
      <c r="V933" s="72"/>
      <c r="W933" s="72"/>
      <c r="X933" s="72"/>
      <c r="Y933" s="72"/>
      <c r="Z933" s="72"/>
      <c r="AA933" s="72"/>
      <c r="AB933" s="72"/>
    </row>
    <row r="934" spans="1:28" ht="15" customHeight="1" x14ac:dyDescent="0.25">
      <c r="A934" s="261"/>
      <c r="B934" s="464" t="str">
        <f>+'Lista de Precios'!B95</f>
        <v>V07 - Ventana aluminio DVH 2 hojas corredizas (1,30x1,10)</v>
      </c>
      <c r="C934" s="425"/>
      <c r="D934" s="251"/>
      <c r="E934" s="180" t="s">
        <v>192</v>
      </c>
      <c r="F934" s="456">
        <f>+'Lista de Precios'!D95</f>
        <v>1141891.7460408248</v>
      </c>
      <c r="G934" s="283">
        <v>2</v>
      </c>
      <c r="H934" s="232">
        <f t="shared" si="8"/>
        <v>2283783.4920816496</v>
      </c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  <c r="U934" s="72"/>
      <c r="V934" s="72"/>
      <c r="W934" s="72"/>
      <c r="X934" s="72"/>
      <c r="Y934" s="72"/>
      <c r="Z934" s="72"/>
      <c r="AA934" s="72"/>
      <c r="AB934" s="72"/>
    </row>
    <row r="935" spans="1:28" ht="15" customHeight="1" x14ac:dyDescent="0.25">
      <c r="A935" s="261"/>
      <c r="B935" s="464" t="str">
        <f>+'Lista de Precios'!B96</f>
        <v>V11 - Ventana aluminio DVH Banderola (0,80x1,00)</v>
      </c>
      <c r="C935" s="425"/>
      <c r="D935" s="251"/>
      <c r="E935" s="180" t="s">
        <v>192</v>
      </c>
      <c r="F935" s="456">
        <f>+'Lista de Precios'!D96</f>
        <v>638820.55722563632</v>
      </c>
      <c r="G935" s="283">
        <v>1</v>
      </c>
      <c r="H935" s="232">
        <f t="shared" si="8"/>
        <v>638820.55722563632</v>
      </c>
      <c r="I935" s="72"/>
      <c r="J935" s="72"/>
      <c r="K935" s="269"/>
      <c r="L935" s="72"/>
      <c r="M935" s="72"/>
      <c r="N935" s="72"/>
      <c r="O935" s="72"/>
      <c r="P935" s="72"/>
      <c r="Q935" s="72"/>
      <c r="R935" s="72"/>
      <c r="S935" s="72"/>
      <c r="T935" s="72"/>
      <c r="U935" s="72"/>
      <c r="V935" s="72"/>
      <c r="W935" s="72"/>
      <c r="X935" s="72"/>
      <c r="Y935" s="72"/>
      <c r="Z935" s="72"/>
      <c r="AA935" s="72"/>
      <c r="AB935" s="72"/>
    </row>
    <row r="936" spans="1:28" ht="15" customHeight="1" x14ac:dyDescent="0.25">
      <c r="A936" s="261"/>
      <c r="B936" s="464" t="str">
        <f>+'Lista de Precios'!B97</f>
        <v>V12 - Ventana aluminio DVH rebatible (0,35x1,45)</v>
      </c>
      <c r="C936" s="425"/>
      <c r="D936" s="251"/>
      <c r="E936" s="180" t="s">
        <v>192</v>
      </c>
      <c r="F936" s="456">
        <f>+'Lista de Precios'!D97</f>
        <v>405251.79099001287</v>
      </c>
      <c r="G936" s="283">
        <v>1</v>
      </c>
      <c r="H936" s="232">
        <f t="shared" si="8"/>
        <v>405251.79099001287</v>
      </c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  <c r="U936" s="72"/>
      <c r="V936" s="72"/>
      <c r="W936" s="72"/>
      <c r="X936" s="72"/>
      <c r="Y936" s="72"/>
      <c r="Z936" s="72"/>
      <c r="AA936" s="72"/>
      <c r="AB936" s="72"/>
    </row>
    <row r="937" spans="1:28" ht="15" customHeight="1" x14ac:dyDescent="0.25">
      <c r="A937" s="261"/>
      <c r="B937" s="464" t="str">
        <f>+'Lista de Precios'!B98</f>
        <v>V13 - Ventana aluminio DVH 2 hojas corredizas (1,65x1,45)</v>
      </c>
      <c r="C937" s="425"/>
      <c r="D937" s="251"/>
      <c r="E937" s="180" t="s">
        <v>192</v>
      </c>
      <c r="F937" s="456">
        <f>+'Lista de Precios'!D98</f>
        <v>1910472.7289529177</v>
      </c>
      <c r="G937" s="283">
        <v>1</v>
      </c>
      <c r="H937" s="232">
        <f t="shared" si="8"/>
        <v>1910472.7289529177</v>
      </c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  <c r="U937" s="72"/>
      <c r="V937" s="72"/>
      <c r="W937" s="72"/>
      <c r="X937" s="72"/>
      <c r="Y937" s="72"/>
      <c r="Z937" s="72"/>
      <c r="AA937" s="72"/>
      <c r="AB937" s="72"/>
    </row>
    <row r="938" spans="1:28" ht="15" customHeight="1" x14ac:dyDescent="0.25">
      <c r="A938" s="261"/>
      <c r="B938" s="464" t="str">
        <f>+'Lista de Precios'!B99</f>
        <v>V14 A - Ventana aluminio DVH PF (1,15x1,45)</v>
      </c>
      <c r="C938" s="425"/>
      <c r="D938" s="251"/>
      <c r="E938" s="180" t="s">
        <v>192</v>
      </c>
      <c r="F938" s="456">
        <f>+'Lista de Precios'!D99</f>
        <v>1331541.598967185</v>
      </c>
      <c r="G938" s="283">
        <v>1</v>
      </c>
      <c r="H938" s="232">
        <f t="shared" si="8"/>
        <v>1331541.598967185</v>
      </c>
      <c r="I938" s="72"/>
      <c r="J938" s="72"/>
      <c r="K938" s="266"/>
      <c r="L938" s="72"/>
      <c r="M938" s="72"/>
      <c r="N938" s="72"/>
      <c r="O938" s="72"/>
      <c r="P938" s="72"/>
      <c r="Q938" s="72"/>
      <c r="R938" s="72"/>
      <c r="S938" s="72"/>
      <c r="T938" s="72"/>
      <c r="U938" s="72"/>
      <c r="V938" s="72"/>
      <c r="W938" s="72"/>
      <c r="X938" s="72"/>
      <c r="Y938" s="72"/>
      <c r="Z938" s="72"/>
      <c r="AA938" s="72"/>
      <c r="AB938" s="72"/>
    </row>
    <row r="939" spans="1:28" ht="15" customHeight="1" x14ac:dyDescent="0.25">
      <c r="A939" s="261"/>
      <c r="B939" s="464" t="str">
        <f>+'Lista de Precios'!B100</f>
        <v>V14 B - Ventana aluminio DVH Banderola y PF (2,00x1,45)</v>
      </c>
      <c r="C939" s="425"/>
      <c r="D939" s="251"/>
      <c r="E939" s="180" t="s">
        <v>192</v>
      </c>
      <c r="F939" s="456">
        <f>+'Lista de Precios'!D100</f>
        <v>2315724.5199429309</v>
      </c>
      <c r="G939" s="283">
        <v>1</v>
      </c>
      <c r="H939" s="232">
        <f t="shared" si="8"/>
        <v>2315724.5199429309</v>
      </c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  <c r="U939" s="72"/>
      <c r="V939" s="72"/>
      <c r="W939" s="72"/>
      <c r="X939" s="72"/>
      <c r="Y939" s="72"/>
      <c r="Z939" s="72"/>
      <c r="AA939" s="72"/>
      <c r="AB939" s="72"/>
    </row>
    <row r="940" spans="1:28" ht="15" customHeight="1" x14ac:dyDescent="0.25">
      <c r="A940" s="261"/>
      <c r="B940" s="464" t="str">
        <f>+'Lista de Precios'!B101</f>
        <v>V15 - Ventana aluminio DVH Banderola y PF (0,55x1,45)</v>
      </c>
      <c r="C940" s="425"/>
      <c r="D940" s="251"/>
      <c r="E940" s="180" t="s">
        <v>192</v>
      </c>
      <c r="F940" s="456">
        <f>+'Lista de Precios'!D101</f>
        <v>636824.24298430595</v>
      </c>
      <c r="G940" s="283">
        <v>1</v>
      </c>
      <c r="H940" s="232">
        <f t="shared" si="8"/>
        <v>636824.24298430595</v>
      </c>
      <c r="I940" s="72"/>
      <c r="J940" s="72"/>
      <c r="K940" s="266"/>
      <c r="L940" s="72"/>
      <c r="M940" s="72"/>
      <c r="N940" s="72"/>
      <c r="O940" s="72"/>
      <c r="P940" s="72"/>
      <c r="Q940" s="72"/>
      <c r="R940" s="72"/>
      <c r="S940" s="72"/>
      <c r="T940" s="72"/>
      <c r="U940" s="72"/>
      <c r="V940" s="72"/>
      <c r="W940" s="72"/>
      <c r="X940" s="72"/>
      <c r="Y940" s="72"/>
      <c r="Z940" s="72"/>
      <c r="AA940" s="72"/>
      <c r="AB940" s="72"/>
    </row>
    <row r="941" spans="1:28" ht="15" customHeight="1" x14ac:dyDescent="0.25">
      <c r="A941" s="261"/>
      <c r="B941" s="464" t="str">
        <f>+'Lista de Precios'!B102</f>
        <v>V16 - Ventana aluminio DVH 3 hojas corredizas (3,60x2,05)</v>
      </c>
      <c r="C941" s="425"/>
      <c r="D941" s="251"/>
      <c r="E941" s="180" t="s">
        <v>192</v>
      </c>
      <c r="F941" s="456">
        <f>+'Lista de Precios'!D102</f>
        <v>5893119.640406494</v>
      </c>
      <c r="G941" s="283">
        <v>1</v>
      </c>
      <c r="H941" s="232">
        <f t="shared" si="8"/>
        <v>5893119.640406494</v>
      </c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  <c r="U941" s="72"/>
      <c r="V941" s="72"/>
      <c r="W941" s="72"/>
      <c r="X941" s="72"/>
      <c r="Y941" s="72"/>
      <c r="Z941" s="72"/>
      <c r="AA941" s="72"/>
      <c r="AB941" s="72"/>
    </row>
    <row r="942" spans="1:28" ht="15" customHeight="1" x14ac:dyDescent="0.25">
      <c r="A942" s="261"/>
      <c r="B942" s="464" t="str">
        <f>+'Lista de Precios'!B103</f>
        <v>VF1 - Ventana aluminio DVH PF (2,65x1,80)</v>
      </c>
      <c r="C942" s="425"/>
      <c r="D942" s="251"/>
      <c r="E942" s="180" t="s">
        <v>192</v>
      </c>
      <c r="F942" s="456">
        <f>+'Lista de Precios'!D103</f>
        <v>3808967.5724578542</v>
      </c>
      <c r="G942" s="283">
        <v>1</v>
      </c>
      <c r="H942" s="232">
        <f t="shared" si="8"/>
        <v>3808967.5724578542</v>
      </c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  <c r="U942" s="72"/>
      <c r="V942" s="72"/>
      <c r="W942" s="72"/>
      <c r="X942" s="72"/>
      <c r="Y942" s="72"/>
      <c r="Z942" s="72"/>
      <c r="AA942" s="72"/>
      <c r="AB942" s="72"/>
    </row>
    <row r="943" spans="1:28" ht="15" customHeight="1" x14ac:dyDescent="0.25">
      <c r="A943" s="261"/>
      <c r="B943" s="215"/>
      <c r="C943" s="233"/>
      <c r="D943" s="251"/>
      <c r="E943" s="180"/>
      <c r="F943" s="181"/>
      <c r="G943" s="68"/>
      <c r="H943" s="232"/>
      <c r="I943" s="72"/>
      <c r="J943" s="72"/>
      <c r="K943" s="266"/>
      <c r="L943" s="72"/>
      <c r="M943" s="72"/>
      <c r="N943" s="72"/>
      <c r="O943" s="72"/>
      <c r="P943" s="72"/>
      <c r="Q943" s="72"/>
      <c r="R943" s="72"/>
      <c r="S943" s="72"/>
      <c r="T943" s="72"/>
      <c r="U943" s="72"/>
      <c r="V943" s="72"/>
      <c r="W943" s="72"/>
      <c r="X943" s="72"/>
      <c r="Y943" s="72"/>
      <c r="Z943" s="72"/>
      <c r="AA943" s="72"/>
      <c r="AB943" s="72"/>
    </row>
    <row r="944" spans="1:28" ht="15" customHeight="1" x14ac:dyDescent="0.25">
      <c r="A944" s="261"/>
      <c r="B944" s="732" t="s">
        <v>186</v>
      </c>
      <c r="C944" s="623"/>
      <c r="D944" s="234"/>
      <c r="E944" s="189"/>
      <c r="F944" s="190"/>
      <c r="G944" s="235"/>
      <c r="H944" s="236">
        <f>SUM(H945:H946)</f>
        <v>261958.35119999998</v>
      </c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  <c r="U944" s="72"/>
      <c r="V944" s="72"/>
      <c r="W944" s="72"/>
      <c r="X944" s="72"/>
      <c r="Y944" s="72"/>
      <c r="Z944" s="72"/>
      <c r="AA944" s="72"/>
      <c r="AB944" s="72"/>
    </row>
    <row r="945" spans="1:28" ht="15" customHeight="1" x14ac:dyDescent="0.2">
      <c r="A945" s="261"/>
      <c r="B945" s="720" t="s">
        <v>187</v>
      </c>
      <c r="C945" s="623"/>
      <c r="D945" s="233"/>
      <c r="E945" s="180" t="s">
        <v>188</v>
      </c>
      <c r="F945" s="181">
        <f>+'Mano de Obra'!$J$8</f>
        <v>10110.714599999999</v>
      </c>
      <c r="G945" s="68">
        <v>14</v>
      </c>
      <c r="H945" s="232">
        <f>PRODUCT(F945*G945)</f>
        <v>141550.00439999998</v>
      </c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  <c r="U945" s="72"/>
      <c r="V945" s="72"/>
      <c r="W945" s="72"/>
      <c r="X945" s="72"/>
      <c r="Y945" s="72"/>
      <c r="Z945" s="72"/>
      <c r="AA945" s="72"/>
      <c r="AB945" s="72"/>
    </row>
    <row r="946" spans="1:28" ht="15" customHeight="1" x14ac:dyDescent="0.2">
      <c r="A946" s="261"/>
      <c r="B946" s="720" t="s">
        <v>191</v>
      </c>
      <c r="C946" s="623"/>
      <c r="D946" s="233"/>
      <c r="E946" s="180" t="s">
        <v>188</v>
      </c>
      <c r="F946" s="181">
        <f>+'Mano de Obra'!$J$10</f>
        <v>8600.5962</v>
      </c>
      <c r="G946" s="68">
        <v>14</v>
      </c>
      <c r="H946" s="232">
        <f>PRODUCT(F946*G946)</f>
        <v>120408.3468</v>
      </c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  <c r="U946" s="72"/>
      <c r="V946" s="72"/>
      <c r="W946" s="72"/>
      <c r="X946" s="72"/>
      <c r="Y946" s="72"/>
      <c r="Z946" s="72"/>
      <c r="AA946" s="72"/>
      <c r="AB946" s="72"/>
    </row>
    <row r="947" spans="1:28" ht="15" customHeight="1" x14ac:dyDescent="0.2">
      <c r="A947" s="261"/>
      <c r="B947" s="721"/>
      <c r="C947" s="722"/>
      <c r="D947" s="252"/>
      <c r="E947" s="196"/>
      <c r="F947" s="253"/>
      <c r="G947" s="238"/>
      <c r="H947" s="254"/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  <c r="U947" s="72"/>
      <c r="V947" s="72"/>
      <c r="W947" s="72"/>
      <c r="X947" s="72"/>
      <c r="Y947" s="72"/>
      <c r="Z947" s="72"/>
      <c r="AA947" s="72"/>
      <c r="AB947" s="72"/>
    </row>
    <row r="948" spans="1:28" ht="15" customHeight="1" x14ac:dyDescent="0.2">
      <c r="A948" s="261"/>
      <c r="B948" s="200"/>
      <c r="C948" s="240"/>
      <c r="D948" s="240"/>
      <c r="E948" s="171"/>
      <c r="F948" s="172"/>
      <c r="G948" s="184"/>
      <c r="H948" s="64"/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  <c r="U948" s="72"/>
      <c r="V948" s="72"/>
      <c r="W948" s="72"/>
      <c r="X948" s="72"/>
      <c r="Y948" s="72"/>
      <c r="Z948" s="72"/>
      <c r="AA948" s="72"/>
      <c r="AB948" s="72"/>
    </row>
    <row r="949" spans="1:28" ht="15" customHeight="1" thickBot="1" x14ac:dyDescent="0.3">
      <c r="A949" s="261"/>
      <c r="B949" s="203"/>
      <c r="C949" s="63"/>
      <c r="D949" s="63"/>
      <c r="E949" s="171"/>
      <c r="F949" s="172"/>
      <c r="G949" s="241" t="s">
        <v>190</v>
      </c>
      <c r="H949" s="242">
        <f>SUM(H921,H944)</f>
        <v>36316560.469318219</v>
      </c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  <c r="U949" s="72"/>
      <c r="V949" s="72"/>
      <c r="W949" s="72"/>
      <c r="X949" s="72"/>
      <c r="Y949" s="72"/>
      <c r="Z949" s="72"/>
      <c r="AA949" s="72"/>
      <c r="AB949" s="72"/>
    </row>
    <row r="950" spans="1:28" ht="15" customHeight="1" x14ac:dyDescent="0.2">
      <c r="A950" s="261"/>
      <c r="B950" s="203"/>
      <c r="C950" s="63"/>
      <c r="D950" s="63"/>
      <c r="E950" s="171"/>
      <c r="F950" s="172"/>
      <c r="G950" s="172"/>
      <c r="H950" s="172"/>
      <c r="I950" s="172"/>
      <c r="J950" s="172"/>
      <c r="K950" s="172"/>
      <c r="L950" s="172"/>
      <c r="M950" s="172"/>
      <c r="N950" s="172"/>
      <c r="O950" s="72"/>
      <c r="P950" s="72"/>
      <c r="Q950" s="72"/>
      <c r="R950" s="72"/>
      <c r="S950" s="72"/>
      <c r="T950" s="72"/>
      <c r="U950" s="72"/>
      <c r="V950" s="72"/>
      <c r="W950" s="72"/>
      <c r="X950" s="72"/>
      <c r="Y950" s="72"/>
      <c r="Z950" s="72"/>
      <c r="AA950" s="72"/>
      <c r="AB950" s="72"/>
    </row>
    <row r="951" spans="1:28" ht="15" customHeight="1" x14ac:dyDescent="0.2">
      <c r="A951" s="261"/>
      <c r="B951" s="203"/>
      <c r="C951" s="63"/>
      <c r="D951" s="63"/>
      <c r="E951" s="171"/>
      <c r="F951" s="172"/>
      <c r="G951" s="172"/>
      <c r="H951" s="172"/>
      <c r="I951" s="172"/>
      <c r="J951" s="172"/>
      <c r="K951" s="172"/>
      <c r="L951" s="172"/>
      <c r="M951" s="172"/>
      <c r="N951" s="172"/>
      <c r="O951" s="72"/>
      <c r="P951" s="72"/>
      <c r="Q951" s="72"/>
      <c r="R951" s="72"/>
      <c r="S951" s="72"/>
      <c r="T951" s="72"/>
      <c r="U951" s="72"/>
      <c r="V951" s="72"/>
      <c r="W951" s="72"/>
      <c r="X951" s="72"/>
      <c r="Y951" s="72"/>
      <c r="Z951" s="72"/>
      <c r="AA951" s="72"/>
      <c r="AB951" s="72"/>
    </row>
    <row r="952" spans="1:28" ht="15" customHeight="1" thickBot="1" x14ac:dyDescent="0.25">
      <c r="A952" s="261"/>
      <c r="B952" s="203"/>
      <c r="C952" s="63"/>
      <c r="D952" s="63"/>
      <c r="E952" s="171"/>
      <c r="F952" s="172"/>
      <c r="G952" s="172"/>
      <c r="H952" s="172"/>
      <c r="I952" s="172"/>
      <c r="J952" s="172"/>
      <c r="K952" s="172"/>
      <c r="L952" s="172"/>
      <c r="M952" s="172"/>
      <c r="N952" s="172"/>
      <c r="O952" s="72"/>
      <c r="P952" s="72"/>
      <c r="Q952" s="72"/>
      <c r="R952" s="72"/>
      <c r="S952" s="72"/>
      <c r="T952" s="72"/>
      <c r="U952" s="72"/>
      <c r="V952" s="72"/>
      <c r="W952" s="72"/>
      <c r="X952" s="72"/>
      <c r="Y952" s="72"/>
      <c r="Z952" s="72"/>
      <c r="AA952" s="72"/>
      <c r="AB952" s="72"/>
    </row>
    <row r="953" spans="1:28" ht="15" customHeight="1" thickBot="1" x14ac:dyDescent="0.25">
      <c r="A953" s="261"/>
      <c r="B953" s="598">
        <f>+Presupuesto!A74</f>
        <v>12</v>
      </c>
      <c r="C953" s="762" t="str">
        <f>+Presupuesto!B74</f>
        <v>MUEBLES DE COCINA Y ASADOR, PLACARDS, VANITORYS Y VESTIDORES</v>
      </c>
      <c r="D953" s="763"/>
      <c r="E953" s="763"/>
      <c r="F953" s="763"/>
      <c r="G953" s="763"/>
      <c r="H953" s="764"/>
      <c r="I953" s="172"/>
      <c r="J953" s="172"/>
      <c r="K953" s="172"/>
      <c r="L953" s="172"/>
      <c r="M953" s="172"/>
      <c r="N953" s="172"/>
      <c r="O953" s="72"/>
      <c r="P953" s="72"/>
      <c r="Q953" s="72"/>
      <c r="R953" s="72"/>
      <c r="S953" s="72"/>
      <c r="T953" s="72"/>
      <c r="U953" s="72"/>
      <c r="V953" s="72"/>
      <c r="W953" s="72"/>
      <c r="X953" s="72"/>
      <c r="Y953" s="72"/>
      <c r="Z953" s="72"/>
      <c r="AA953" s="72"/>
      <c r="AB953" s="72"/>
    </row>
    <row r="954" spans="1:28" ht="15" customHeight="1" thickBot="1" x14ac:dyDescent="0.25">
      <c r="A954" s="261"/>
      <c r="B954" s="160" t="str">
        <f>+Presupuesto!A75</f>
        <v>12.1</v>
      </c>
      <c r="C954" s="765" t="str">
        <f>+Presupuesto!B75</f>
        <v xml:space="preserve">Muebles y despensa de cocina, muebles de asador, vanitorys de baños, vestidores y puertas de vestidores </v>
      </c>
      <c r="D954" s="724"/>
      <c r="E954" s="724"/>
      <c r="F954" s="724"/>
      <c r="G954" s="766"/>
      <c r="H954" s="161" t="s">
        <v>28</v>
      </c>
      <c r="I954" s="172"/>
      <c r="J954" s="172"/>
      <c r="K954" s="172"/>
      <c r="L954" s="172"/>
      <c r="M954" s="172"/>
      <c r="N954" s="172"/>
      <c r="O954" s="72"/>
      <c r="P954" s="72"/>
      <c r="Q954" s="72"/>
      <c r="R954" s="72"/>
      <c r="S954" s="72"/>
      <c r="T954" s="72"/>
      <c r="U954" s="72"/>
      <c r="V954" s="72"/>
      <c r="W954" s="72"/>
      <c r="X954" s="72"/>
      <c r="Y954" s="72"/>
      <c r="Z954" s="72"/>
      <c r="AA954" s="72"/>
      <c r="AB954" s="72"/>
    </row>
    <row r="955" spans="1:28" ht="15" customHeight="1" x14ac:dyDescent="0.25">
      <c r="A955" s="261"/>
      <c r="B955" s="767" t="s">
        <v>180</v>
      </c>
      <c r="C955" s="768"/>
      <c r="D955" s="599"/>
      <c r="E955" s="729" t="s">
        <v>177</v>
      </c>
      <c r="F955" s="163" t="s">
        <v>181</v>
      </c>
      <c r="G955" s="221" t="s">
        <v>182</v>
      </c>
      <c r="H955" s="222" t="s">
        <v>181</v>
      </c>
      <c r="I955" s="172"/>
      <c r="J955" s="172"/>
      <c r="K955" s="172"/>
      <c r="L955" s="172"/>
      <c r="M955" s="172"/>
      <c r="N955" s="172"/>
      <c r="O955" s="72"/>
      <c r="P955" s="72"/>
      <c r="Q955" s="72"/>
      <c r="R955" s="72"/>
      <c r="S955" s="72"/>
      <c r="T955" s="72"/>
      <c r="U955" s="72"/>
      <c r="V955" s="72"/>
      <c r="W955" s="72"/>
      <c r="X955" s="72"/>
      <c r="Y955" s="72"/>
      <c r="Z955" s="72"/>
      <c r="AA955" s="72"/>
      <c r="AB955" s="72"/>
    </row>
    <row r="956" spans="1:28" ht="15" customHeight="1" thickBot="1" x14ac:dyDescent="0.3">
      <c r="A956" s="261"/>
      <c r="B956" s="769"/>
      <c r="C956" s="770"/>
      <c r="D956" s="600"/>
      <c r="E956" s="730"/>
      <c r="F956" s="167" t="s">
        <v>183</v>
      </c>
      <c r="G956" s="224" t="s">
        <v>184</v>
      </c>
      <c r="H956" s="225" t="s">
        <v>178</v>
      </c>
      <c r="I956" s="172"/>
      <c r="J956" s="172"/>
      <c r="K956" s="172"/>
      <c r="L956" s="172"/>
      <c r="M956" s="172"/>
      <c r="N956" s="172"/>
      <c r="O956" s="72"/>
      <c r="P956" s="72"/>
      <c r="Q956" s="72"/>
      <c r="R956" s="72"/>
      <c r="S956" s="72"/>
      <c r="T956" s="72"/>
      <c r="U956" s="72"/>
      <c r="V956" s="72"/>
      <c r="W956" s="72"/>
      <c r="X956" s="72"/>
      <c r="Y956" s="72"/>
      <c r="Z956" s="72"/>
      <c r="AA956" s="72"/>
      <c r="AB956" s="72"/>
    </row>
    <row r="957" spans="1:28" ht="15" customHeight="1" thickBot="1" x14ac:dyDescent="0.25">
      <c r="A957" s="261"/>
      <c r="B957" s="170"/>
      <c r="C957" s="89"/>
      <c r="D957" s="89"/>
      <c r="E957" s="171"/>
      <c r="F957" s="172"/>
      <c r="G957" s="89"/>
      <c r="H957" s="226"/>
      <c r="I957" s="172"/>
      <c r="J957" s="172"/>
      <c r="K957" s="172"/>
      <c r="L957" s="172"/>
      <c r="M957" s="172"/>
      <c r="N957" s="172"/>
      <c r="O957" s="72"/>
      <c r="P957" s="72"/>
      <c r="Q957" s="72"/>
      <c r="R957" s="72"/>
      <c r="S957" s="72"/>
      <c r="T957" s="72"/>
      <c r="U957" s="72"/>
      <c r="V957" s="72"/>
      <c r="W957" s="72"/>
      <c r="X957" s="72"/>
      <c r="Y957" s="72"/>
      <c r="Z957" s="72"/>
      <c r="AA957" s="72"/>
      <c r="AB957" s="72"/>
    </row>
    <row r="958" spans="1:28" ht="15" customHeight="1" x14ac:dyDescent="0.25">
      <c r="A958" s="261"/>
      <c r="B958" s="758" t="s">
        <v>185</v>
      </c>
      <c r="C958" s="683"/>
      <c r="D958" s="227"/>
      <c r="E958" s="174"/>
      <c r="F958" s="175"/>
      <c r="G958" s="228"/>
      <c r="H958" s="229">
        <f>SUM(H959:H963)</f>
        <v>14576805.523162005</v>
      </c>
      <c r="I958" s="172"/>
      <c r="J958" s="172"/>
      <c r="K958" s="172"/>
      <c r="L958" s="172"/>
      <c r="M958" s="172"/>
      <c r="N958" s="172"/>
      <c r="O958" s="72"/>
      <c r="P958" s="72"/>
      <c r="Q958" s="72"/>
      <c r="R958" s="72"/>
      <c r="S958" s="72"/>
      <c r="T958" s="72"/>
      <c r="U958" s="72"/>
      <c r="V958" s="72"/>
      <c r="W958" s="72"/>
      <c r="X958" s="72"/>
      <c r="Y958" s="72"/>
      <c r="Z958" s="72"/>
      <c r="AA958" s="72"/>
      <c r="AB958" s="72"/>
    </row>
    <row r="959" spans="1:28" ht="15" customHeight="1" x14ac:dyDescent="0.25">
      <c r="A959" s="261"/>
      <c r="B959" s="601" t="str">
        <f>+'Lista de Precios'!B105</f>
        <v>Muebles de cocina línea Eclipse, despensa de cocina y muebles de asador</v>
      </c>
      <c r="C959" s="602"/>
      <c r="D959" s="251"/>
      <c r="E959" s="180" t="str">
        <f>+'Lista de Precios'!C105</f>
        <v>u</v>
      </c>
      <c r="F959" s="181">
        <f>+'Lista de Precios'!D105</f>
        <v>4544114.1912057586</v>
      </c>
      <c r="G959" s="68">
        <v>1</v>
      </c>
      <c r="H959" s="232">
        <f>PRODUCT(F959*G959)</f>
        <v>4544114.1912057586</v>
      </c>
      <c r="I959" s="172"/>
      <c r="J959" s="172"/>
      <c r="K959" s="172"/>
      <c r="L959" s="172"/>
      <c r="M959" s="172"/>
      <c r="N959" s="172"/>
      <c r="O959" s="72"/>
      <c r="P959" s="72"/>
      <c r="Q959" s="72"/>
      <c r="R959" s="72"/>
      <c r="S959" s="72"/>
      <c r="T959" s="72"/>
      <c r="U959" s="72"/>
      <c r="V959" s="72"/>
      <c r="W959" s="72"/>
      <c r="X959" s="72"/>
      <c r="Y959" s="72"/>
      <c r="Z959" s="72"/>
      <c r="AA959" s="72"/>
      <c r="AB959" s="72"/>
    </row>
    <row r="960" spans="1:28" ht="15" customHeight="1" x14ac:dyDescent="0.25">
      <c r="A960" s="261"/>
      <c r="B960" s="601" t="str">
        <f>+'Lista de Precios'!B106</f>
        <v>Vanitory en baño de planta alta y Vanitory de Suite</v>
      </c>
      <c r="C960" s="602"/>
      <c r="D960" s="251"/>
      <c r="E960" s="180" t="str">
        <f>+'Lista de Precios'!C106</f>
        <v>u</v>
      </c>
      <c r="F960" s="181">
        <f>+'Lista de Precios'!D106</f>
        <v>908822.83824115212</v>
      </c>
      <c r="G960" s="68">
        <v>1</v>
      </c>
      <c r="H960" s="232">
        <f>PRODUCT(F960*G960)</f>
        <v>908822.83824115212</v>
      </c>
      <c r="I960" s="172"/>
      <c r="J960" s="172"/>
      <c r="K960" s="172"/>
      <c r="L960" s="172"/>
      <c r="M960" s="172"/>
      <c r="N960" s="172"/>
      <c r="O960" s="72"/>
      <c r="P960" s="72"/>
      <c r="Q960" s="72"/>
      <c r="R960" s="72"/>
      <c r="S960" s="72"/>
      <c r="T960" s="72"/>
      <c r="U960" s="72"/>
      <c r="V960" s="72"/>
      <c r="W960" s="72"/>
      <c r="X960" s="72"/>
      <c r="Y960" s="72"/>
      <c r="Z960" s="72"/>
      <c r="AA960" s="72"/>
      <c r="AB960" s="72"/>
    </row>
    <row r="961" spans="1:28" ht="15" customHeight="1" x14ac:dyDescent="0.25">
      <c r="A961" s="261"/>
      <c r="B961" s="601" t="str">
        <f>+'Lista de Precios'!B107</f>
        <v>Vestidor 1 con puertas</v>
      </c>
      <c r="C961" s="602"/>
      <c r="D961" s="251"/>
      <c r="E961" s="180" t="str">
        <f>+'Lista de Precios'!C107</f>
        <v>u</v>
      </c>
      <c r="F961" s="181">
        <f>+'Lista de Precios'!D107</f>
        <v>2815568.7929823925</v>
      </c>
      <c r="G961" s="68">
        <v>1</v>
      </c>
      <c r="H961" s="232">
        <f>PRODUCT(F961*G961)</f>
        <v>2815568.7929823925</v>
      </c>
      <c r="I961" s="172"/>
      <c r="J961" s="172"/>
      <c r="K961" s="172"/>
      <c r="L961" s="172"/>
      <c r="M961" s="172"/>
      <c r="N961" s="172"/>
      <c r="O961" s="72"/>
      <c r="P961" s="72"/>
      <c r="Q961" s="72"/>
      <c r="R961" s="72"/>
      <c r="S961" s="72"/>
      <c r="T961" s="72"/>
      <c r="U961" s="72"/>
      <c r="V961" s="72"/>
      <c r="W961" s="72"/>
      <c r="X961" s="72"/>
      <c r="Y961" s="72"/>
      <c r="Z961" s="72"/>
      <c r="AA961" s="72"/>
      <c r="AB961" s="72"/>
    </row>
    <row r="962" spans="1:28" ht="15" customHeight="1" x14ac:dyDescent="0.25">
      <c r="A962" s="261"/>
      <c r="B962" s="601" t="str">
        <f>+'Lista de Precios'!B108</f>
        <v>Vestidor 2 con puertas</v>
      </c>
      <c r="C962" s="603"/>
      <c r="D962" s="251"/>
      <c r="E962" s="180" t="str">
        <f>+'Lista de Precios'!C108</f>
        <v>u</v>
      </c>
      <c r="F962" s="181">
        <f>+'Lista de Precios'!D108</f>
        <v>2815568.7929823925</v>
      </c>
      <c r="G962" s="283">
        <v>1</v>
      </c>
      <c r="H962" s="232">
        <f>PRODUCT(F962*G962)</f>
        <v>2815568.7929823925</v>
      </c>
      <c r="I962" s="172"/>
      <c r="J962" s="172"/>
      <c r="K962" s="172"/>
      <c r="L962" s="172"/>
      <c r="M962" s="172"/>
      <c r="N962" s="172"/>
      <c r="O962" s="72"/>
      <c r="P962" s="72"/>
      <c r="Q962" s="72"/>
      <c r="R962" s="72"/>
      <c r="S962" s="72"/>
      <c r="T962" s="72"/>
      <c r="U962" s="72"/>
      <c r="V962" s="72"/>
      <c r="W962" s="72"/>
      <c r="X962" s="72"/>
      <c r="Y962" s="72"/>
      <c r="Z962" s="72"/>
      <c r="AA962" s="72"/>
      <c r="AB962" s="72"/>
    </row>
    <row r="963" spans="1:28" ht="15" customHeight="1" x14ac:dyDescent="0.25">
      <c r="A963" s="261"/>
      <c r="B963" s="601" t="str">
        <f>+'Lista de Precios'!B109</f>
        <v>Vestidor Suite</v>
      </c>
      <c r="C963" s="602"/>
      <c r="D963" s="251"/>
      <c r="E963" s="180" t="str">
        <f>+'Lista de Precios'!C109</f>
        <v>u</v>
      </c>
      <c r="F963" s="181">
        <f>+'Lista de Precios'!D109</f>
        <v>3492730.9077503104</v>
      </c>
      <c r="G963" s="283">
        <v>1</v>
      </c>
      <c r="H963" s="232">
        <f>PRODUCT(F963*G963)</f>
        <v>3492730.9077503104</v>
      </c>
      <c r="I963" s="172"/>
      <c r="J963" s="172"/>
      <c r="K963" s="172"/>
      <c r="L963" s="172"/>
      <c r="M963" s="172"/>
      <c r="N963" s="172"/>
      <c r="O963" s="72"/>
      <c r="P963" s="72"/>
      <c r="Q963" s="72"/>
      <c r="R963" s="72"/>
      <c r="S963" s="72"/>
      <c r="T963" s="72"/>
      <c r="U963" s="72"/>
      <c r="V963" s="72"/>
      <c r="W963" s="72"/>
      <c r="X963" s="72"/>
      <c r="Y963" s="72"/>
      <c r="Z963" s="72"/>
      <c r="AA963" s="72"/>
      <c r="AB963" s="72"/>
    </row>
    <row r="964" spans="1:28" ht="15" customHeight="1" x14ac:dyDescent="0.25">
      <c r="A964" s="261"/>
      <c r="B964" s="604"/>
      <c r="C964" s="579"/>
      <c r="D964" s="251"/>
      <c r="E964" s="180"/>
      <c r="F964" s="181"/>
      <c r="G964" s="68"/>
      <c r="H964" s="232"/>
      <c r="I964" s="172"/>
      <c r="J964" s="172"/>
      <c r="K964" s="172"/>
      <c r="L964" s="172"/>
      <c r="M964" s="172"/>
      <c r="N964" s="172"/>
      <c r="O964" s="72"/>
      <c r="P964" s="72"/>
      <c r="Q964" s="72"/>
      <c r="R964" s="72"/>
      <c r="S964" s="72"/>
      <c r="T964" s="72"/>
      <c r="U964" s="72"/>
      <c r="V964" s="72"/>
      <c r="W964" s="72"/>
      <c r="X964" s="72"/>
      <c r="Y964" s="72"/>
      <c r="Z964" s="72"/>
      <c r="AA964" s="72"/>
      <c r="AB964" s="72"/>
    </row>
    <row r="965" spans="1:28" ht="15" customHeight="1" x14ac:dyDescent="0.25">
      <c r="A965" s="261"/>
      <c r="B965" s="771" t="s">
        <v>186</v>
      </c>
      <c r="C965" s="772"/>
      <c r="D965" s="234"/>
      <c r="E965" s="189"/>
      <c r="F965" s="190"/>
      <c r="G965" s="235"/>
      <c r="H965" s="236">
        <f>SUM(H966:H967)</f>
        <v>54370.869168000005</v>
      </c>
      <c r="I965" s="172"/>
      <c r="J965" s="172"/>
      <c r="K965" s="172"/>
      <c r="L965" s="172"/>
      <c r="M965" s="172"/>
      <c r="N965" s="172"/>
      <c r="O965" s="72"/>
      <c r="P965" s="72"/>
      <c r="Q965" s="72"/>
      <c r="R965" s="72"/>
      <c r="S965" s="72"/>
      <c r="T965" s="72"/>
      <c r="U965" s="72"/>
      <c r="V965" s="72"/>
      <c r="W965" s="72"/>
      <c r="X965" s="72"/>
      <c r="Y965" s="72"/>
      <c r="Z965" s="72"/>
      <c r="AA965" s="72"/>
      <c r="AB965" s="72"/>
    </row>
    <row r="966" spans="1:28" ht="15" customHeight="1" x14ac:dyDescent="0.2">
      <c r="A966" s="261"/>
      <c r="B966" s="773" t="s">
        <v>187</v>
      </c>
      <c r="C966" s="772"/>
      <c r="D966" s="579"/>
      <c r="E966" s="180" t="s">
        <v>188</v>
      </c>
      <c r="F966" s="181">
        <f>+'[1]Mano de Obra'!$J$8</f>
        <v>613.46593700000017</v>
      </c>
      <c r="G966" s="68">
        <v>48</v>
      </c>
      <c r="H966" s="232">
        <f>PRODUCT(F966*G966)</f>
        <v>29446.364976000008</v>
      </c>
      <c r="I966" s="172"/>
      <c r="J966" s="172"/>
      <c r="K966" s="172"/>
      <c r="L966" s="172"/>
      <c r="M966" s="172"/>
      <c r="N966" s="172"/>
      <c r="O966" s="72"/>
      <c r="P966" s="72"/>
      <c r="Q966" s="72"/>
      <c r="R966" s="72"/>
      <c r="S966" s="72"/>
      <c r="T966" s="72"/>
      <c r="U966" s="72"/>
      <c r="V966" s="72"/>
      <c r="W966" s="72"/>
      <c r="X966" s="72"/>
      <c r="Y966" s="72"/>
      <c r="Z966" s="72"/>
      <c r="AA966" s="72"/>
      <c r="AB966" s="72"/>
    </row>
    <row r="967" spans="1:28" ht="15" customHeight="1" x14ac:dyDescent="0.2">
      <c r="A967" s="261"/>
      <c r="B967" s="773" t="s">
        <v>191</v>
      </c>
      <c r="C967" s="772"/>
      <c r="D967" s="579"/>
      <c r="E967" s="180" t="s">
        <v>188</v>
      </c>
      <c r="F967" s="181">
        <f>+'[1]Mano de Obra'!$J$10</f>
        <v>519.26050399999997</v>
      </c>
      <c r="G967" s="68">
        <v>48</v>
      </c>
      <c r="H967" s="232">
        <f>PRODUCT(F967*G967)</f>
        <v>24924.504192</v>
      </c>
      <c r="I967" s="172"/>
      <c r="J967" s="172"/>
      <c r="K967" s="172"/>
      <c r="L967" s="172"/>
      <c r="M967" s="172"/>
      <c r="N967" s="172"/>
      <c r="O967" s="72"/>
      <c r="P967" s="72"/>
      <c r="Q967" s="72"/>
      <c r="R967" s="72"/>
      <c r="S967" s="72"/>
      <c r="T967" s="72"/>
      <c r="U967" s="72"/>
      <c r="V967" s="72"/>
      <c r="W967" s="72"/>
      <c r="X967" s="72"/>
      <c r="Y967" s="72"/>
      <c r="Z967" s="72"/>
      <c r="AA967" s="72"/>
      <c r="AB967" s="72"/>
    </row>
    <row r="968" spans="1:28" ht="15" customHeight="1" thickBot="1" x14ac:dyDescent="0.25">
      <c r="A968" s="261"/>
      <c r="B968" s="721"/>
      <c r="C968" s="722"/>
      <c r="D968" s="252"/>
      <c r="E968" s="196"/>
      <c r="F968" s="253"/>
      <c r="G968" s="238"/>
      <c r="H968" s="254"/>
      <c r="I968" s="172"/>
      <c r="J968" s="172"/>
      <c r="K968" s="172"/>
      <c r="L968" s="172"/>
      <c r="M968" s="172"/>
      <c r="N968" s="172"/>
      <c r="O968" s="72"/>
      <c r="P968" s="72"/>
      <c r="Q968" s="72"/>
      <c r="R968" s="72"/>
      <c r="S968" s="72"/>
      <c r="T968" s="72"/>
      <c r="U968" s="72"/>
      <c r="V968" s="72"/>
      <c r="W968" s="72"/>
      <c r="X968" s="72"/>
      <c r="Y968" s="72"/>
      <c r="Z968" s="72"/>
      <c r="AA968" s="72"/>
      <c r="AB968" s="72"/>
    </row>
    <row r="969" spans="1:28" ht="15" customHeight="1" thickBot="1" x14ac:dyDescent="0.25">
      <c r="A969" s="261"/>
      <c r="B969" s="200"/>
      <c r="C969" s="240"/>
      <c r="D969" s="240"/>
      <c r="E969" s="171"/>
      <c r="F969" s="172"/>
      <c r="G969" s="184"/>
      <c r="H969" s="64"/>
      <c r="I969" s="172"/>
      <c r="J969" s="172"/>
      <c r="K969" s="172"/>
      <c r="L969" s="172"/>
      <c r="M969" s="172"/>
      <c r="N969" s="172"/>
      <c r="O969" s="72"/>
      <c r="P969" s="72"/>
      <c r="Q969" s="72"/>
      <c r="R969" s="72"/>
      <c r="S969" s="72"/>
      <c r="T969" s="72"/>
      <c r="U969" s="72"/>
      <c r="V969" s="72"/>
      <c r="W969" s="72"/>
      <c r="X969" s="72"/>
      <c r="Y969" s="72"/>
      <c r="Z969" s="72"/>
      <c r="AA969" s="72"/>
      <c r="AB969" s="72"/>
    </row>
    <row r="970" spans="1:28" ht="15" customHeight="1" thickBot="1" x14ac:dyDescent="0.3">
      <c r="A970" s="261"/>
      <c r="B970" s="203"/>
      <c r="C970" s="63"/>
      <c r="D970" s="63"/>
      <c r="E970" s="171"/>
      <c r="F970" s="172"/>
      <c r="G970" s="241" t="s">
        <v>190</v>
      </c>
      <c r="H970" s="242">
        <f>SUM(H958,H965)</f>
        <v>14631176.392330006</v>
      </c>
      <c r="I970" s="172"/>
      <c r="J970" s="172"/>
      <c r="K970" s="172"/>
      <c r="L970" s="172"/>
      <c r="M970" s="172"/>
      <c r="N970" s="172"/>
      <c r="O970" s="72"/>
      <c r="P970" s="72"/>
      <c r="Q970" s="72"/>
      <c r="R970" s="72"/>
      <c r="S970" s="72"/>
      <c r="T970" s="72"/>
      <c r="U970" s="72"/>
      <c r="V970" s="72"/>
      <c r="W970" s="72"/>
      <c r="X970" s="72"/>
      <c r="Y970" s="72"/>
      <c r="Z970" s="72"/>
      <c r="AA970" s="72"/>
      <c r="AB970" s="72"/>
    </row>
    <row r="971" spans="1:28" ht="15" customHeight="1" x14ac:dyDescent="0.2">
      <c r="A971" s="261"/>
      <c r="B971" s="203"/>
      <c r="C971" s="63"/>
      <c r="D971" s="63"/>
      <c r="E971" s="171"/>
      <c r="F971" s="172"/>
      <c r="G971" s="172"/>
      <c r="H971" s="172"/>
      <c r="I971" s="172"/>
      <c r="J971" s="172"/>
      <c r="K971" s="172"/>
      <c r="L971" s="172"/>
      <c r="M971" s="172"/>
      <c r="N971" s="172"/>
      <c r="O971" s="72"/>
      <c r="P971" s="72"/>
      <c r="Q971" s="72"/>
      <c r="R971" s="72"/>
      <c r="S971" s="72"/>
      <c r="T971" s="72"/>
      <c r="U971" s="72"/>
      <c r="V971" s="72"/>
      <c r="W971" s="72"/>
      <c r="X971" s="72"/>
      <c r="Y971" s="72"/>
      <c r="Z971" s="72"/>
      <c r="AA971" s="72"/>
      <c r="AB971" s="72"/>
    </row>
    <row r="972" spans="1:28" ht="15" customHeight="1" x14ac:dyDescent="0.2">
      <c r="A972" s="261"/>
      <c r="B972" s="203"/>
      <c r="C972" s="63"/>
      <c r="D972" s="63"/>
      <c r="E972" s="171"/>
      <c r="F972" s="172"/>
      <c r="G972" s="63"/>
      <c r="H972" s="64"/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  <c r="U972" s="72"/>
      <c r="V972" s="72"/>
      <c r="W972" s="72"/>
      <c r="X972" s="72"/>
      <c r="Y972" s="72"/>
      <c r="Z972" s="72"/>
      <c r="AA972" s="72"/>
      <c r="AB972" s="72"/>
    </row>
    <row r="973" spans="1:28" ht="15" customHeight="1" thickBot="1" x14ac:dyDescent="0.3">
      <c r="A973" s="261"/>
      <c r="B973" s="262"/>
      <c r="C973" s="263"/>
      <c r="D973" s="263"/>
      <c r="E973" s="264"/>
      <c r="F973" s="265"/>
      <c r="G973" s="266"/>
      <c r="H973" s="267"/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  <c r="U973" s="72"/>
      <c r="V973" s="72"/>
      <c r="W973" s="72"/>
      <c r="X973" s="72"/>
      <c r="Y973" s="72"/>
      <c r="Z973" s="72"/>
      <c r="AA973" s="72"/>
      <c r="AB973" s="72"/>
    </row>
    <row r="974" spans="1:28" ht="15" customHeight="1" thickBot="1" x14ac:dyDescent="0.25">
      <c r="A974" s="261"/>
      <c r="B974" s="292">
        <f>+Presupuesto!$A$77</f>
        <v>13</v>
      </c>
      <c r="C974" s="759" t="str">
        <f>+Presupuesto!$B$77</f>
        <v>INSTALACION ELECTRICA</v>
      </c>
      <c r="D974" s="760"/>
      <c r="E974" s="760"/>
      <c r="F974" s="760"/>
      <c r="G974" s="760"/>
      <c r="H974" s="761"/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  <c r="U974" s="72"/>
      <c r="V974" s="72"/>
      <c r="W974" s="72"/>
      <c r="X974" s="72"/>
      <c r="Y974" s="72"/>
      <c r="Z974" s="72"/>
      <c r="AA974" s="72"/>
      <c r="AB974" s="72"/>
    </row>
    <row r="975" spans="1:28" ht="15" customHeight="1" thickBot="1" x14ac:dyDescent="0.25">
      <c r="A975" s="261"/>
      <c r="B975" s="160" t="str">
        <f>+Presupuesto!A78</f>
        <v>13.1</v>
      </c>
      <c r="C975" s="723" t="str">
        <f>+Presupuesto!B78</f>
        <v>Cajas y accesorios</v>
      </c>
      <c r="D975" s="724"/>
      <c r="E975" s="724"/>
      <c r="F975" s="724"/>
      <c r="G975" s="725"/>
      <c r="H975" s="161" t="str">
        <f>+Presupuesto!C78</f>
        <v>gl</v>
      </c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  <c r="U975" s="72"/>
      <c r="V975" s="72"/>
      <c r="W975" s="72"/>
      <c r="X975" s="72"/>
      <c r="Y975" s="72"/>
      <c r="Z975" s="72"/>
      <c r="AA975" s="72"/>
      <c r="AB975" s="72"/>
    </row>
    <row r="976" spans="1:28" ht="15" customHeight="1" x14ac:dyDescent="0.25">
      <c r="A976" s="261"/>
      <c r="B976" s="726" t="s">
        <v>180</v>
      </c>
      <c r="C976" s="727"/>
      <c r="D976" s="220"/>
      <c r="E976" s="729" t="s">
        <v>177</v>
      </c>
      <c r="F976" s="163" t="s">
        <v>181</v>
      </c>
      <c r="G976" s="221" t="s">
        <v>182</v>
      </c>
      <c r="H976" s="222" t="s">
        <v>181</v>
      </c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  <c r="U976" s="72"/>
      <c r="V976" s="72"/>
      <c r="W976" s="72"/>
      <c r="X976" s="72"/>
      <c r="Y976" s="72"/>
      <c r="Z976" s="72"/>
      <c r="AA976" s="72"/>
      <c r="AB976" s="72"/>
    </row>
    <row r="977" spans="1:28" ht="15" customHeight="1" x14ac:dyDescent="0.25">
      <c r="A977" s="261"/>
      <c r="B977" s="728"/>
      <c r="C977" s="681"/>
      <c r="D977" s="223"/>
      <c r="E977" s="730"/>
      <c r="F977" s="167" t="s">
        <v>183</v>
      </c>
      <c r="G977" s="224" t="s">
        <v>184</v>
      </c>
      <c r="H977" s="225" t="s">
        <v>178</v>
      </c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  <c r="U977" s="72"/>
      <c r="V977" s="72"/>
      <c r="W977" s="72"/>
      <c r="X977" s="72"/>
      <c r="Y977" s="72"/>
      <c r="Z977" s="72"/>
      <c r="AA977" s="72"/>
      <c r="AB977" s="72"/>
    </row>
    <row r="978" spans="1:28" ht="15" customHeight="1" x14ac:dyDescent="0.2">
      <c r="A978" s="261"/>
      <c r="B978" s="170"/>
      <c r="C978" s="89"/>
      <c r="D978" s="89"/>
      <c r="E978" s="171"/>
      <c r="F978" s="172"/>
      <c r="G978" s="89"/>
      <c r="H978" s="226"/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  <c r="U978" s="72"/>
      <c r="V978" s="72"/>
      <c r="W978" s="72"/>
      <c r="X978" s="72"/>
      <c r="Y978" s="72"/>
      <c r="Z978" s="72"/>
      <c r="AA978" s="72"/>
      <c r="AB978" s="72"/>
    </row>
    <row r="979" spans="1:28" ht="15" customHeight="1" x14ac:dyDescent="0.25">
      <c r="A979" s="261"/>
      <c r="B979" s="731" t="s">
        <v>185</v>
      </c>
      <c r="C979" s="686"/>
      <c r="D979" s="227"/>
      <c r="E979" s="174"/>
      <c r="F979" s="175"/>
      <c r="G979" s="228"/>
      <c r="H979" s="229">
        <f>SUM(H980:H986)</f>
        <v>206979.37724219702</v>
      </c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  <c r="U979" s="72"/>
      <c r="V979" s="72"/>
      <c r="W979" s="72"/>
      <c r="X979" s="72"/>
      <c r="Y979" s="72"/>
      <c r="Z979" s="72"/>
      <c r="AA979" s="72"/>
      <c r="AB979" s="72"/>
    </row>
    <row r="980" spans="1:28" ht="15" customHeight="1" x14ac:dyDescent="0.25">
      <c r="A980" s="261"/>
      <c r="B980" s="270" t="str">
        <f>+'Lista de Precios'!B111</f>
        <v>Caja octogonal grande CH.20</v>
      </c>
      <c r="C980" s="67"/>
      <c r="D980" s="251"/>
      <c r="E980" s="180" t="str">
        <f>+'Lista de Precios'!$C$111</f>
        <v>Un</v>
      </c>
      <c r="F980" s="181">
        <f>+'Lista de Precios'!$D$111</f>
        <v>1444.3180263033353</v>
      </c>
      <c r="G980" s="283">
        <v>25</v>
      </c>
      <c r="H980" s="232">
        <f t="shared" ref="H980:H986" si="9">PRODUCT(F980*G980)</f>
        <v>36107.95065758338</v>
      </c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  <c r="U980" s="72"/>
      <c r="V980" s="72"/>
      <c r="W980" s="72"/>
      <c r="X980" s="72"/>
      <c r="Y980" s="72"/>
      <c r="Z980" s="72"/>
      <c r="AA980" s="72"/>
      <c r="AB980" s="72"/>
    </row>
    <row r="981" spans="1:28" ht="15" customHeight="1" x14ac:dyDescent="0.25">
      <c r="A981" s="261"/>
      <c r="B981" s="270" t="str">
        <f>+'Lista de Precios'!$B$112</f>
        <v>Caja octogonal chica CH.20</v>
      </c>
      <c r="C981" s="67"/>
      <c r="D981" s="251"/>
      <c r="E981" s="180" t="str">
        <f>+'Lista de Precios'!$C$112</f>
        <v>Un</v>
      </c>
      <c r="F981" s="181">
        <f>+'Lista de Precios'!$D$112</f>
        <v>669.98663812851339</v>
      </c>
      <c r="G981" s="283">
        <v>45</v>
      </c>
      <c r="H981" s="232">
        <f t="shared" si="9"/>
        <v>30149.398715783103</v>
      </c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  <c r="U981" s="72"/>
      <c r="V981" s="72"/>
      <c r="W981" s="72"/>
      <c r="X981" s="72"/>
      <c r="Y981" s="72"/>
      <c r="Z981" s="72"/>
      <c r="AA981" s="72"/>
      <c r="AB981" s="72"/>
    </row>
    <row r="982" spans="1:28" ht="15" customHeight="1" x14ac:dyDescent="0.25">
      <c r="A982" s="261"/>
      <c r="B982" s="270" t="str">
        <f>+'Lista de Precios'!$B$113</f>
        <v>Caja rectangular CH.20</v>
      </c>
      <c r="C982" s="67"/>
      <c r="D982" s="251"/>
      <c r="E982" s="180" t="str">
        <f>+'Lista de Precios'!$C$113</f>
        <v>Un</v>
      </c>
      <c r="F982" s="181">
        <f>+'Lista de Precios'!$D$113</f>
        <v>669.98663812851339</v>
      </c>
      <c r="G982" s="283">
        <v>85</v>
      </c>
      <c r="H982" s="232">
        <f t="shared" si="9"/>
        <v>56948.864240923642</v>
      </c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  <c r="U982" s="72"/>
      <c r="V982" s="72"/>
      <c r="W982" s="72"/>
      <c r="X982" s="72"/>
      <c r="Y982" s="72"/>
      <c r="Z982" s="72"/>
      <c r="AA982" s="72"/>
      <c r="AB982" s="72"/>
    </row>
    <row r="983" spans="1:28" ht="15" customHeight="1" x14ac:dyDescent="0.25">
      <c r="A983" s="261"/>
      <c r="B983" s="270" t="str">
        <f>+'Lista de Precios'!$B$114</f>
        <v>Cuadrada 10x10 CH.20</v>
      </c>
      <c r="C983" s="67"/>
      <c r="D983" s="251"/>
      <c r="E983" s="180" t="str">
        <f>+'Lista de Precios'!$C$114</f>
        <v>Un</v>
      </c>
      <c r="F983" s="181">
        <f>+'Lista de Precios'!$D$114</f>
        <v>1853.1685807591598</v>
      </c>
      <c r="G983" s="283">
        <v>6</v>
      </c>
      <c r="H983" s="232">
        <f t="shared" si="9"/>
        <v>11119.011484554958</v>
      </c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  <c r="U983" s="72"/>
      <c r="V983" s="72"/>
      <c r="W983" s="72"/>
      <c r="X983" s="72"/>
      <c r="Y983" s="72"/>
      <c r="Z983" s="72"/>
      <c r="AA983" s="72"/>
      <c r="AB983" s="72"/>
    </row>
    <row r="984" spans="1:28" ht="15" customHeight="1" x14ac:dyDescent="0.25">
      <c r="A984" s="261"/>
      <c r="B984" s="270" t="str">
        <f>+'Lista de Precios'!$B$115</f>
        <v>Cuadrada 20x20 CH.20</v>
      </c>
      <c r="C984" s="67"/>
      <c r="D984" s="251"/>
      <c r="E984" s="180" t="str">
        <f>+'Lista de Precios'!$C$115</f>
        <v>Un</v>
      </c>
      <c r="F984" s="181">
        <f>+'Lista de Precios'!$D$115</f>
        <v>14530.277854458896</v>
      </c>
      <c r="G984" s="283">
        <v>4</v>
      </c>
      <c r="H984" s="232">
        <f t="shared" si="9"/>
        <v>58121.111417835586</v>
      </c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  <c r="U984" s="72"/>
      <c r="V984" s="72"/>
      <c r="W984" s="72"/>
      <c r="X984" s="72"/>
      <c r="Y984" s="72"/>
      <c r="Z984" s="72"/>
      <c r="AA984" s="72"/>
      <c r="AB984" s="72"/>
    </row>
    <row r="985" spans="1:28" ht="15" customHeight="1" x14ac:dyDescent="0.25">
      <c r="A985" s="261"/>
      <c r="B985" s="270" t="str">
        <f>+'Lista de Precios'!$B$116</f>
        <v>Tapa CD CH 10x10</v>
      </c>
      <c r="C985" s="67"/>
      <c r="D985" s="251"/>
      <c r="E985" s="180" t="str">
        <f>+'Lista de Precios'!$C$116</f>
        <v>Un</v>
      </c>
      <c r="F985" s="181">
        <f>+'Lista de Precios'!$D$116</f>
        <v>1175.6943701989212</v>
      </c>
      <c r="G985" s="283">
        <v>6</v>
      </c>
      <c r="H985" s="232">
        <f t="shared" si="9"/>
        <v>7054.1662211935272</v>
      </c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  <c r="U985" s="72"/>
      <c r="V985" s="72"/>
      <c r="W985" s="72"/>
      <c r="X985" s="72"/>
      <c r="Y985" s="72"/>
      <c r="Z985" s="72"/>
      <c r="AA985" s="72"/>
      <c r="AB985" s="72"/>
    </row>
    <row r="986" spans="1:28" ht="15" customHeight="1" x14ac:dyDescent="0.25">
      <c r="A986" s="261"/>
      <c r="B986" s="270" t="str">
        <f>+'Lista de Precios'!$B$117</f>
        <v>Tapa CD CH 20x20</v>
      </c>
      <c r="C986" s="67"/>
      <c r="D986" s="251"/>
      <c r="E986" s="180" t="str">
        <f>+'Lista de Precios'!$C$117</f>
        <v>Un</v>
      </c>
      <c r="F986" s="181">
        <f>+'Lista de Precios'!$D$117</f>
        <v>1869.7186260807059</v>
      </c>
      <c r="G986" s="283">
        <v>4</v>
      </c>
      <c r="H986" s="232">
        <f t="shared" si="9"/>
        <v>7478.8745043228237</v>
      </c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  <c r="U986" s="72"/>
      <c r="V986" s="72"/>
      <c r="W986" s="72"/>
      <c r="X986" s="72"/>
      <c r="Y986" s="72"/>
      <c r="Z986" s="72"/>
      <c r="AA986" s="72"/>
      <c r="AB986" s="72"/>
    </row>
    <row r="987" spans="1:28" ht="15" customHeight="1" x14ac:dyDescent="0.25">
      <c r="A987" s="261"/>
      <c r="B987" s="215"/>
      <c r="C987" s="233"/>
      <c r="D987" s="288"/>
      <c r="E987" s="180"/>
      <c r="F987" s="181"/>
      <c r="G987" s="68"/>
      <c r="H987" s="232"/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  <c r="U987" s="72"/>
      <c r="V987" s="72"/>
      <c r="W987" s="72"/>
      <c r="X987" s="72"/>
      <c r="Y987" s="72"/>
      <c r="Z987" s="72"/>
      <c r="AA987" s="72"/>
      <c r="AB987" s="72"/>
    </row>
    <row r="988" spans="1:28" ht="15" customHeight="1" x14ac:dyDescent="0.25">
      <c r="A988" s="261"/>
      <c r="B988" s="186" t="s">
        <v>186</v>
      </c>
      <c r="C988" s="293"/>
      <c r="D988" s="234"/>
      <c r="E988" s="189"/>
      <c r="F988" s="190"/>
      <c r="G988" s="235"/>
      <c r="H988" s="236">
        <f>SUM(H989:H990)</f>
        <v>784954.82519999996</v>
      </c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  <c r="U988" s="72"/>
      <c r="V988" s="72"/>
      <c r="W988" s="72"/>
      <c r="X988" s="72"/>
      <c r="Y988" s="72"/>
      <c r="Z988" s="72"/>
      <c r="AA988" s="72"/>
      <c r="AB988" s="72"/>
    </row>
    <row r="989" spans="1:28" ht="15" customHeight="1" x14ac:dyDescent="0.2">
      <c r="A989" s="261"/>
      <c r="B989" s="720" t="s">
        <v>187</v>
      </c>
      <c r="C989" s="623"/>
      <c r="D989" s="233"/>
      <c r="E989" s="180" t="s">
        <v>188</v>
      </c>
      <c r="F989" s="181">
        <f>+'Mano de Obra'!$J$8</f>
        <v>10110.714599999999</v>
      </c>
      <c r="G989" s="68">
        <v>30</v>
      </c>
      <c r="H989" s="232">
        <f>PRODUCT(F989*G989)</f>
        <v>303321.43799999997</v>
      </c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  <c r="U989" s="72"/>
      <c r="V989" s="72"/>
      <c r="W989" s="72"/>
      <c r="X989" s="72"/>
      <c r="Y989" s="72"/>
      <c r="Z989" s="72"/>
      <c r="AA989" s="72"/>
      <c r="AB989" s="72"/>
    </row>
    <row r="990" spans="1:28" ht="15" customHeight="1" x14ac:dyDescent="0.2">
      <c r="A990" s="261"/>
      <c r="B990" s="720" t="s">
        <v>191</v>
      </c>
      <c r="C990" s="623"/>
      <c r="D990" s="233"/>
      <c r="E990" s="180" t="s">
        <v>188</v>
      </c>
      <c r="F990" s="181">
        <f>+'Mano de Obra'!$J$10</f>
        <v>8600.5962</v>
      </c>
      <c r="G990" s="68">
        <v>56</v>
      </c>
      <c r="H990" s="232">
        <f>PRODUCT(F990*G990)</f>
        <v>481633.3872</v>
      </c>
      <c r="I990" s="72"/>
      <c r="J990" s="266"/>
      <c r="K990" s="72"/>
      <c r="L990" s="72"/>
      <c r="M990" s="72"/>
      <c r="N990" s="72"/>
      <c r="O990" s="72"/>
      <c r="P990" s="72"/>
      <c r="Q990" s="72"/>
      <c r="R990" s="72"/>
      <c r="S990" s="72"/>
      <c r="T990" s="72"/>
      <c r="U990" s="72"/>
      <c r="V990" s="72"/>
      <c r="W990" s="72"/>
      <c r="X990" s="72"/>
      <c r="Y990" s="72"/>
      <c r="Z990" s="72"/>
      <c r="AA990" s="72"/>
      <c r="AB990" s="72"/>
    </row>
    <row r="991" spans="1:28" ht="15" customHeight="1" x14ac:dyDescent="0.2">
      <c r="A991" s="261"/>
      <c r="B991" s="721"/>
      <c r="C991" s="722"/>
      <c r="D991" s="252"/>
      <c r="E991" s="196"/>
      <c r="F991" s="253"/>
      <c r="G991" s="238"/>
      <c r="H991" s="254"/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  <c r="U991" s="72"/>
      <c r="V991" s="72"/>
      <c r="W991" s="72"/>
      <c r="X991" s="72"/>
      <c r="Y991" s="72"/>
      <c r="Z991" s="72"/>
      <c r="AA991" s="72"/>
      <c r="AB991" s="72"/>
    </row>
    <row r="992" spans="1:28" ht="15" customHeight="1" x14ac:dyDescent="0.2">
      <c r="A992" s="261"/>
      <c r="B992" s="200"/>
      <c r="C992" s="240"/>
      <c r="D992" s="240"/>
      <c r="E992" s="171"/>
      <c r="F992" s="172"/>
      <c r="G992" s="184"/>
      <c r="H992" s="64"/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  <c r="U992" s="72"/>
      <c r="V992" s="72"/>
      <c r="W992" s="72"/>
      <c r="X992" s="72"/>
      <c r="Y992" s="72"/>
      <c r="Z992" s="72"/>
      <c r="AA992" s="72"/>
      <c r="AB992" s="72"/>
    </row>
    <row r="993" spans="1:28" ht="15" customHeight="1" x14ac:dyDescent="0.25">
      <c r="A993" s="261"/>
      <c r="B993" s="203"/>
      <c r="C993" s="63"/>
      <c r="D993" s="63"/>
      <c r="E993" s="171"/>
      <c r="F993" s="172"/>
      <c r="G993" s="241" t="s">
        <v>190</v>
      </c>
      <c r="H993" s="242">
        <f>SUM(H979,H988)</f>
        <v>991934.20244219701</v>
      </c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  <c r="U993" s="72"/>
      <c r="V993" s="72"/>
      <c r="W993" s="72"/>
      <c r="X993" s="72"/>
      <c r="Y993" s="72"/>
      <c r="Z993" s="72"/>
      <c r="AA993" s="72"/>
      <c r="AB993" s="72"/>
    </row>
    <row r="994" spans="1:28" ht="15" customHeight="1" x14ac:dyDescent="0.25">
      <c r="A994" s="261"/>
      <c r="B994" s="206"/>
      <c r="C994" s="87"/>
      <c r="D994" s="87"/>
      <c r="E994" s="171"/>
      <c r="F994" s="172"/>
      <c r="G994" s="184"/>
      <c r="H994" s="207"/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  <c r="U994" s="72"/>
      <c r="V994" s="72"/>
      <c r="W994" s="72"/>
      <c r="X994" s="72"/>
      <c r="Y994" s="72"/>
      <c r="Z994" s="72"/>
      <c r="AA994" s="72"/>
      <c r="AB994" s="72"/>
    </row>
    <row r="995" spans="1:28" ht="15" customHeight="1" x14ac:dyDescent="0.25">
      <c r="A995" s="261"/>
      <c r="B995" s="206"/>
      <c r="C995" s="87"/>
      <c r="D995" s="87"/>
      <c r="E995" s="171"/>
      <c r="F995" s="172"/>
      <c r="G995" s="184"/>
      <c r="H995" s="207"/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  <c r="U995" s="72"/>
      <c r="V995" s="72"/>
      <c r="W995" s="72"/>
      <c r="X995" s="72"/>
      <c r="Y995" s="72"/>
      <c r="Z995" s="72"/>
      <c r="AA995" s="72"/>
      <c r="AB995" s="72"/>
    </row>
    <row r="996" spans="1:28" ht="15" customHeight="1" x14ac:dyDescent="0.2">
      <c r="A996" s="261"/>
      <c r="B996" s="203"/>
      <c r="C996" s="63"/>
      <c r="D996" s="63"/>
      <c r="E996" s="171"/>
      <c r="F996" s="172"/>
      <c r="G996" s="63"/>
      <c r="H996" s="64"/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  <c r="U996" s="72"/>
      <c r="V996" s="72"/>
      <c r="W996" s="72"/>
      <c r="X996" s="72"/>
      <c r="Y996" s="72"/>
      <c r="Z996" s="72"/>
      <c r="AA996" s="72"/>
      <c r="AB996" s="72"/>
    </row>
    <row r="997" spans="1:28" ht="15" customHeight="1" x14ac:dyDescent="0.2">
      <c r="A997" s="261"/>
      <c r="B997" s="292">
        <f>+Presupuesto!$A$77</f>
        <v>13</v>
      </c>
      <c r="C997" s="738" t="str">
        <f>+Presupuesto!$B$77</f>
        <v>INSTALACION ELECTRICA</v>
      </c>
      <c r="D997" s="724"/>
      <c r="E997" s="724"/>
      <c r="F997" s="724"/>
      <c r="G997" s="724"/>
      <c r="H997" s="725"/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  <c r="U997" s="72"/>
      <c r="V997" s="72"/>
      <c r="W997" s="72"/>
      <c r="X997" s="72"/>
      <c r="Y997" s="72"/>
      <c r="Z997" s="72"/>
      <c r="AA997" s="72"/>
      <c r="AB997" s="72"/>
    </row>
    <row r="998" spans="1:28" ht="15" customHeight="1" x14ac:dyDescent="0.2">
      <c r="A998" s="261"/>
      <c r="B998" s="160" t="str">
        <f>+Presupuesto!A79</f>
        <v>13.2</v>
      </c>
      <c r="C998" s="723" t="str">
        <f>+Presupuesto!B79</f>
        <v>Caños y accesorios</v>
      </c>
      <c r="D998" s="724"/>
      <c r="E998" s="724"/>
      <c r="F998" s="724"/>
      <c r="G998" s="725"/>
      <c r="H998" s="161" t="str">
        <f>+Presupuesto!C79</f>
        <v>gl</v>
      </c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  <c r="U998" s="72"/>
      <c r="V998" s="72"/>
      <c r="W998" s="72"/>
      <c r="X998" s="72"/>
      <c r="Y998" s="72"/>
      <c r="Z998" s="72"/>
      <c r="AA998" s="72"/>
      <c r="AB998" s="72"/>
    </row>
    <row r="999" spans="1:28" ht="15" customHeight="1" x14ac:dyDescent="0.25">
      <c r="A999" s="261"/>
      <c r="B999" s="726" t="s">
        <v>180</v>
      </c>
      <c r="C999" s="727"/>
      <c r="D999" s="220"/>
      <c r="E999" s="729" t="s">
        <v>177</v>
      </c>
      <c r="F999" s="163" t="s">
        <v>181</v>
      </c>
      <c r="G999" s="221" t="s">
        <v>182</v>
      </c>
      <c r="H999" s="222" t="s">
        <v>181</v>
      </c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  <c r="U999" s="72"/>
      <c r="V999" s="72"/>
      <c r="W999" s="72"/>
      <c r="X999" s="72"/>
      <c r="Y999" s="72"/>
      <c r="Z999" s="72"/>
      <c r="AA999" s="72"/>
      <c r="AB999" s="72"/>
    </row>
    <row r="1000" spans="1:28" ht="15" customHeight="1" x14ac:dyDescent="0.25">
      <c r="A1000" s="261"/>
      <c r="B1000" s="728"/>
      <c r="C1000" s="681"/>
      <c r="D1000" s="223"/>
      <c r="E1000" s="730"/>
      <c r="F1000" s="167" t="s">
        <v>183</v>
      </c>
      <c r="G1000" s="224" t="s">
        <v>184</v>
      </c>
      <c r="H1000" s="225" t="s">
        <v>178</v>
      </c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  <c r="U1000" s="72"/>
      <c r="V1000" s="72"/>
      <c r="W1000" s="72"/>
      <c r="X1000" s="72"/>
      <c r="Y1000" s="72"/>
      <c r="Z1000" s="72"/>
      <c r="AA1000" s="72"/>
      <c r="AB1000" s="72"/>
    </row>
    <row r="1001" spans="1:28" ht="15" customHeight="1" x14ac:dyDescent="0.2">
      <c r="A1001" s="261"/>
      <c r="B1001" s="170"/>
      <c r="C1001" s="89"/>
      <c r="D1001" s="89"/>
      <c r="E1001" s="171"/>
      <c r="F1001" s="172"/>
      <c r="G1001" s="89"/>
      <c r="H1001" s="226"/>
      <c r="I1001" s="72"/>
      <c r="J1001" s="72"/>
      <c r="K1001" s="72"/>
      <c r="L1001" s="72"/>
      <c r="M1001" s="72"/>
      <c r="N1001" s="72"/>
      <c r="O1001" s="72"/>
      <c r="P1001" s="72"/>
      <c r="Q1001" s="72"/>
      <c r="R1001" s="72"/>
      <c r="S1001" s="72"/>
      <c r="T1001" s="72"/>
      <c r="U1001" s="72"/>
      <c r="V1001" s="72"/>
      <c r="W1001" s="72"/>
      <c r="X1001" s="72"/>
      <c r="Y1001" s="72"/>
      <c r="Z1001" s="72"/>
      <c r="AA1001" s="72"/>
      <c r="AB1001" s="72"/>
    </row>
    <row r="1002" spans="1:28" ht="15" customHeight="1" x14ac:dyDescent="0.25">
      <c r="A1002" s="261"/>
      <c r="B1002" s="731" t="s">
        <v>185</v>
      </c>
      <c r="C1002" s="686"/>
      <c r="D1002" s="227"/>
      <c r="E1002" s="174"/>
      <c r="F1002" s="175"/>
      <c r="G1002" s="228"/>
      <c r="H1002" s="229">
        <f>SUM(H1003:H1015)</f>
        <v>672640.20896232326</v>
      </c>
      <c r="I1002" s="72"/>
      <c r="J1002" s="72"/>
      <c r="K1002" s="72"/>
      <c r="L1002" s="72"/>
      <c r="M1002" s="72"/>
      <c r="N1002" s="72"/>
      <c r="O1002" s="72"/>
      <c r="P1002" s="72"/>
      <c r="Q1002" s="72"/>
      <c r="R1002" s="72"/>
      <c r="S1002" s="72"/>
      <c r="T1002" s="72"/>
      <c r="U1002" s="72"/>
      <c r="V1002" s="72"/>
      <c r="W1002" s="72"/>
      <c r="X1002" s="72"/>
      <c r="Y1002" s="72"/>
      <c r="Z1002" s="72"/>
      <c r="AA1002" s="72"/>
      <c r="AB1002" s="72"/>
    </row>
    <row r="1003" spans="1:28" ht="15" customHeight="1" x14ac:dyDescent="0.25">
      <c r="A1003" s="261"/>
      <c r="B1003" s="270" t="str">
        <f>+'Lista de Precios'!$B$118</f>
        <v xml:space="preserve">Tubo PVC AWADUCT 40 </v>
      </c>
      <c r="C1003" s="67"/>
      <c r="D1003" s="251"/>
      <c r="E1003" s="180" t="str">
        <f>+'Lista de Precios'!$C$118</f>
        <v>Un</v>
      </c>
      <c r="F1003" s="181">
        <f>+'Lista de Precios'!$D$118</f>
        <v>10858.930664133386</v>
      </c>
      <c r="G1003" s="283">
        <v>10</v>
      </c>
      <c r="H1003" s="232">
        <f t="shared" ref="H1003:H1015" si="10">PRODUCT(F1003*G1003)</f>
        <v>108589.30664133385</v>
      </c>
      <c r="I1003" s="72"/>
      <c r="J1003" s="72"/>
      <c r="K1003" s="72"/>
      <c r="L1003" s="72"/>
      <c r="M1003" s="72"/>
      <c r="N1003" s="72"/>
      <c r="O1003" s="72"/>
      <c r="P1003" s="72"/>
      <c r="Q1003" s="72"/>
      <c r="R1003" s="72"/>
      <c r="S1003" s="72"/>
      <c r="T1003" s="72"/>
      <c r="U1003" s="72"/>
      <c r="V1003" s="72"/>
      <c r="W1003" s="72"/>
      <c r="X1003" s="72"/>
      <c r="Y1003" s="72"/>
      <c r="Z1003" s="72"/>
      <c r="AA1003" s="72"/>
      <c r="AB1003" s="72"/>
    </row>
    <row r="1004" spans="1:28" ht="15" customHeight="1" x14ac:dyDescent="0.25">
      <c r="A1004" s="261"/>
      <c r="B1004" s="270" t="str">
        <f>+'Lista de Precios'!$B$119</f>
        <v>Caño PVC tipo tubelectric 20mm</v>
      </c>
      <c r="C1004" s="67"/>
      <c r="D1004" s="251"/>
      <c r="E1004" s="180" t="str">
        <f>+'Lista de Precios'!$C$119</f>
        <v>m</v>
      </c>
      <c r="F1004" s="181">
        <f>+'Lista de Precios'!$D$119</f>
        <v>877.53453524947736</v>
      </c>
      <c r="G1004" s="283">
        <v>350</v>
      </c>
      <c r="H1004" s="232">
        <f t="shared" si="10"/>
        <v>307137.08733731706</v>
      </c>
      <c r="I1004" s="72"/>
      <c r="J1004" s="72"/>
      <c r="K1004" s="72"/>
      <c r="L1004" s="72"/>
      <c r="M1004" s="72"/>
      <c r="N1004" s="72"/>
      <c r="O1004" s="72"/>
      <c r="P1004" s="72"/>
      <c r="Q1004" s="72"/>
      <c r="R1004" s="72"/>
      <c r="S1004" s="72"/>
      <c r="T1004" s="72"/>
      <c r="U1004" s="72"/>
      <c r="V1004" s="72"/>
      <c r="W1004" s="72"/>
      <c r="X1004" s="72"/>
      <c r="Y1004" s="72"/>
      <c r="Z1004" s="72"/>
      <c r="AA1004" s="72"/>
      <c r="AB1004" s="72"/>
    </row>
    <row r="1005" spans="1:28" ht="15" customHeight="1" x14ac:dyDescent="0.25">
      <c r="A1005" s="261"/>
      <c r="B1005" s="270" t="str">
        <f>+'Lista de Precios'!$B$120</f>
        <v>Caño PVC tipo tubelectric 22mm</v>
      </c>
      <c r="C1005" s="67"/>
      <c r="D1005" s="251"/>
      <c r="E1005" s="180" t="str">
        <f>+'Lista de Precios'!$C$120</f>
        <v>m</v>
      </c>
      <c r="F1005" s="181">
        <f>+'Lista de Precios'!$D$120</f>
        <v>1181.1710798799243</v>
      </c>
      <c r="G1005" s="283">
        <v>20</v>
      </c>
      <c r="H1005" s="232">
        <f t="shared" si="10"/>
        <v>23623.421597598484</v>
      </c>
      <c r="I1005" s="72"/>
      <c r="J1005" s="72"/>
      <c r="K1005" s="72"/>
      <c r="L1005" s="72"/>
      <c r="M1005" s="72"/>
      <c r="N1005" s="72"/>
      <c r="O1005" s="72"/>
      <c r="P1005" s="72"/>
      <c r="Q1005" s="72"/>
      <c r="R1005" s="72"/>
      <c r="S1005" s="72"/>
      <c r="T1005" s="72"/>
      <c r="U1005" s="72"/>
      <c r="V1005" s="72"/>
      <c r="W1005" s="72"/>
      <c r="X1005" s="72"/>
      <c r="Y1005" s="72"/>
      <c r="Z1005" s="72"/>
      <c r="AA1005" s="72"/>
      <c r="AB1005" s="72"/>
    </row>
    <row r="1006" spans="1:28" ht="15" customHeight="1" x14ac:dyDescent="0.25">
      <c r="A1006" s="261"/>
      <c r="B1006" s="270" t="str">
        <f>+'Lista de Precios'!$B$121</f>
        <v>Caño PVC tipo tubelectric 25mm</v>
      </c>
      <c r="C1006" s="67"/>
      <c r="D1006" s="251"/>
      <c r="E1006" s="180" t="str">
        <f>+'Lista de Precios'!$C$121</f>
        <v>m</v>
      </c>
      <c r="F1006" s="181">
        <f>+'Lista de Precios'!$D$121</f>
        <v>1239.4637152788864</v>
      </c>
      <c r="G1006" s="283">
        <v>12</v>
      </c>
      <c r="H1006" s="232">
        <f t="shared" si="10"/>
        <v>14873.564583346637</v>
      </c>
      <c r="I1006" s="72"/>
      <c r="J1006" s="72"/>
      <c r="K1006" s="72"/>
      <c r="L1006" s="72"/>
      <c r="M1006" s="72"/>
      <c r="N1006" s="72"/>
      <c r="O1006" s="72"/>
      <c r="P1006" s="72"/>
      <c r="Q1006" s="72"/>
      <c r="R1006" s="72"/>
      <c r="S1006" s="72"/>
      <c r="T1006" s="72"/>
      <c r="U1006" s="72"/>
      <c r="V1006" s="72"/>
      <c r="W1006" s="72"/>
      <c r="X1006" s="72"/>
      <c r="Y1006" s="72"/>
      <c r="Z1006" s="72"/>
      <c r="AA1006" s="72"/>
      <c r="AB1006" s="72"/>
    </row>
    <row r="1007" spans="1:28" ht="15" customHeight="1" x14ac:dyDescent="0.25">
      <c r="A1007" s="261"/>
      <c r="B1007" s="270" t="str">
        <f>+'Lista de Precios'!$B$122</f>
        <v>Curva PVC tipo tubelectric 20mm</v>
      </c>
      <c r="C1007" s="67"/>
      <c r="D1007" s="251"/>
      <c r="E1007" s="180" t="str">
        <f>+'Lista de Precios'!$C$122</f>
        <v>Un</v>
      </c>
      <c r="F1007" s="181">
        <f>+'Lista de Precios'!$D$122</f>
        <v>830.17240187929053</v>
      </c>
      <c r="G1007" s="283">
        <v>100</v>
      </c>
      <c r="H1007" s="232">
        <f t="shared" si="10"/>
        <v>83017.240187929056</v>
      </c>
      <c r="I1007" s="72"/>
      <c r="J1007" s="72"/>
      <c r="K1007" s="72"/>
      <c r="L1007" s="72"/>
      <c r="M1007" s="72"/>
      <c r="N1007" s="72"/>
      <c r="O1007" s="72"/>
      <c r="P1007" s="72"/>
      <c r="Q1007" s="72"/>
      <c r="R1007" s="72"/>
      <c r="S1007" s="72"/>
      <c r="T1007" s="72"/>
      <c r="U1007" s="72"/>
      <c r="V1007" s="72"/>
      <c r="W1007" s="72"/>
      <c r="X1007" s="72"/>
      <c r="Y1007" s="72"/>
      <c r="Z1007" s="72"/>
      <c r="AA1007" s="72"/>
      <c r="AB1007" s="72"/>
    </row>
    <row r="1008" spans="1:28" ht="15" customHeight="1" x14ac:dyDescent="0.25">
      <c r="A1008" s="261"/>
      <c r="B1008" s="270" t="str">
        <f>+'Lista de Precios'!$B$123</f>
        <v>Curva PVC tipo tubelectric 22mm</v>
      </c>
      <c r="C1008" s="67"/>
      <c r="D1008" s="251"/>
      <c r="E1008" s="180" t="str">
        <f>+'Lista de Precios'!$C$123</f>
        <v>Un</v>
      </c>
      <c r="F1008" s="181">
        <f>+'Lista de Precios'!$D$123</f>
        <v>989.56511930802299</v>
      </c>
      <c r="G1008" s="283">
        <v>9</v>
      </c>
      <c r="H1008" s="232">
        <f t="shared" si="10"/>
        <v>8906.0860737722069</v>
      </c>
      <c r="I1008" s="72"/>
      <c r="J1008" s="72"/>
      <c r="K1008" s="72"/>
      <c r="L1008" s="72"/>
      <c r="M1008" s="72"/>
      <c r="N1008" s="72"/>
      <c r="O1008" s="72"/>
      <c r="P1008" s="72"/>
      <c r="Q1008" s="72"/>
      <c r="R1008" s="72"/>
      <c r="S1008" s="72"/>
      <c r="T1008" s="72"/>
      <c r="U1008" s="72"/>
      <c r="V1008" s="72"/>
      <c r="W1008" s="72"/>
      <c r="X1008" s="72"/>
      <c r="Y1008" s="72"/>
      <c r="Z1008" s="72"/>
      <c r="AA1008" s="72"/>
      <c r="AB1008" s="72"/>
    </row>
    <row r="1009" spans="1:28" ht="15" customHeight="1" x14ac:dyDescent="0.25">
      <c r="A1009" s="261"/>
      <c r="B1009" s="270" t="str">
        <f>+'Lista de Precios'!$B$124</f>
        <v>Curva PVC tipo tubelectric 25mm</v>
      </c>
      <c r="C1009" s="67"/>
      <c r="D1009" s="251"/>
      <c r="E1009" s="180" t="str">
        <f>+'Lista de Precios'!$C$124</f>
        <v>Un</v>
      </c>
      <c r="F1009" s="181">
        <f>+'Lista de Precios'!$D$124</f>
        <v>1064.121066882522</v>
      </c>
      <c r="G1009" s="283">
        <v>7</v>
      </c>
      <c r="H1009" s="232">
        <f t="shared" si="10"/>
        <v>7448.8474681776534</v>
      </c>
      <c r="I1009" s="72"/>
      <c r="J1009" s="72"/>
      <c r="K1009" s="72"/>
      <c r="L1009" s="72"/>
      <c r="M1009" s="72"/>
      <c r="N1009" s="72"/>
      <c r="O1009" s="72"/>
      <c r="P1009" s="72"/>
      <c r="Q1009" s="72"/>
      <c r="R1009" s="72"/>
      <c r="S1009" s="72"/>
      <c r="T1009" s="72"/>
      <c r="U1009" s="72"/>
      <c r="V1009" s="72"/>
      <c r="W1009" s="72"/>
      <c r="X1009" s="72"/>
      <c r="Y1009" s="72"/>
      <c r="Z1009" s="72"/>
      <c r="AA1009" s="72"/>
      <c r="AB1009" s="72"/>
    </row>
    <row r="1010" spans="1:28" ht="15" customHeight="1" x14ac:dyDescent="0.25">
      <c r="A1010" s="261"/>
      <c r="B1010" s="270" t="str">
        <f>+'Lista de Precios'!$B$125</f>
        <v>Conector PVC tipo tubelectric 20mm</v>
      </c>
      <c r="C1010" s="67"/>
      <c r="D1010" s="251"/>
      <c r="E1010" s="180" t="str">
        <f>+'Lista de Precios'!$C$125</f>
        <v>Un</v>
      </c>
      <c r="F1010" s="181">
        <f>+'Lista de Precios'!$D$125</f>
        <v>371.7564522956626</v>
      </c>
      <c r="G1010" s="283">
        <v>180</v>
      </c>
      <c r="H1010" s="232">
        <f t="shared" si="10"/>
        <v>66916.161413219263</v>
      </c>
      <c r="I1010" s="72"/>
      <c r="J1010" s="72"/>
      <c r="K1010" s="72"/>
      <c r="L1010" s="72"/>
      <c r="M1010" s="72"/>
      <c r="N1010" s="72"/>
      <c r="O1010" s="72"/>
      <c r="P1010" s="72"/>
      <c r="Q1010" s="72"/>
      <c r="R1010" s="72"/>
      <c r="S1010" s="72"/>
      <c r="T1010" s="72"/>
      <c r="U1010" s="72"/>
      <c r="V1010" s="72"/>
      <c r="W1010" s="72"/>
      <c r="X1010" s="72"/>
      <c r="Y1010" s="72"/>
      <c r="Z1010" s="72"/>
      <c r="AA1010" s="72"/>
      <c r="AB1010" s="72"/>
    </row>
    <row r="1011" spans="1:28" ht="15" customHeight="1" x14ac:dyDescent="0.25">
      <c r="A1011" s="261"/>
      <c r="B1011" s="270" t="str">
        <f>+'Lista de Precios'!$B$126</f>
        <v>Conector PVC tipo tubelectric 22mm</v>
      </c>
      <c r="C1011" s="67"/>
      <c r="D1011" s="251"/>
      <c r="E1011" s="180" t="str">
        <f>+'Lista de Precios'!$C$126</f>
        <v>Un</v>
      </c>
      <c r="F1011" s="181">
        <f>+'Lista de Precios'!$D$126</f>
        <v>702.99719128363017</v>
      </c>
      <c r="G1011" s="283">
        <v>15</v>
      </c>
      <c r="H1011" s="232">
        <f t="shared" si="10"/>
        <v>10544.957869254453</v>
      </c>
      <c r="I1011" s="72"/>
      <c r="J1011" s="72"/>
      <c r="K1011" s="72"/>
      <c r="L1011" s="72"/>
      <c r="M1011" s="72"/>
      <c r="N1011" s="72"/>
      <c r="O1011" s="72"/>
      <c r="P1011" s="72"/>
      <c r="Q1011" s="72"/>
      <c r="R1011" s="72"/>
      <c r="S1011" s="72"/>
      <c r="T1011" s="72"/>
      <c r="U1011" s="72"/>
      <c r="V1011" s="72"/>
      <c r="W1011" s="72"/>
      <c r="X1011" s="72"/>
      <c r="Y1011" s="72"/>
      <c r="Z1011" s="72"/>
      <c r="AA1011" s="72"/>
      <c r="AB1011" s="72"/>
    </row>
    <row r="1012" spans="1:28" ht="15" customHeight="1" x14ac:dyDescent="0.25">
      <c r="A1012" s="261"/>
      <c r="B1012" s="270" t="str">
        <f>+'Lista de Precios'!$B$127</f>
        <v>Conector PVC tipo tubelectric 25mm</v>
      </c>
      <c r="C1012" s="67"/>
      <c r="D1012" s="251"/>
      <c r="E1012" s="180" t="str">
        <f>+'Lista de Precios'!$C$127</f>
        <v>Un</v>
      </c>
      <c r="F1012" s="181">
        <f>+'Lista de Precios'!$D$127</f>
        <v>792.66258995354019</v>
      </c>
      <c r="G1012" s="283">
        <v>15</v>
      </c>
      <c r="H1012" s="232">
        <f t="shared" si="10"/>
        <v>11889.938849303104</v>
      </c>
      <c r="I1012" s="72"/>
      <c r="J1012" s="72"/>
      <c r="K1012" s="72"/>
      <c r="L1012" s="72"/>
      <c r="M1012" s="72"/>
      <c r="N1012" s="72"/>
      <c r="O1012" s="72"/>
      <c r="P1012" s="72"/>
      <c r="Q1012" s="72"/>
      <c r="R1012" s="72"/>
      <c r="S1012" s="72"/>
      <c r="T1012" s="72"/>
      <c r="U1012" s="72"/>
      <c r="V1012" s="72"/>
      <c r="W1012" s="72"/>
      <c r="X1012" s="72"/>
      <c r="Y1012" s="72"/>
      <c r="Z1012" s="72"/>
      <c r="AA1012" s="72"/>
      <c r="AB1012" s="72"/>
    </row>
    <row r="1013" spans="1:28" ht="15" customHeight="1" x14ac:dyDescent="0.25">
      <c r="A1013" s="261"/>
      <c r="B1013" s="270" t="str">
        <f>+'Lista de Precios'!$B$128</f>
        <v>Union PVC tipo tubelectric 20mm</v>
      </c>
      <c r="C1013" s="67"/>
      <c r="D1013" s="251"/>
      <c r="E1013" s="180" t="str">
        <f>+'Lista de Precios'!C128</f>
        <v>Un</v>
      </c>
      <c r="F1013" s="181">
        <f>+'Lista de Precios'!$D$128</f>
        <v>178.25794636785986</v>
      </c>
      <c r="G1013" s="283">
        <v>125</v>
      </c>
      <c r="H1013" s="232">
        <f t="shared" si="10"/>
        <v>22282.243295982484</v>
      </c>
      <c r="I1013" s="72"/>
      <c r="J1013" s="72"/>
      <c r="K1013" s="72"/>
      <c r="L1013" s="72"/>
      <c r="M1013" s="72"/>
      <c r="N1013" s="72"/>
      <c r="O1013" s="72"/>
      <c r="P1013" s="72"/>
      <c r="Q1013" s="72"/>
      <c r="R1013" s="72"/>
      <c r="S1013" s="72"/>
      <c r="T1013" s="72"/>
      <c r="U1013" s="72"/>
      <c r="V1013" s="72"/>
      <c r="W1013" s="72"/>
      <c r="X1013" s="72"/>
      <c r="Y1013" s="72"/>
      <c r="Z1013" s="72"/>
      <c r="AA1013" s="72"/>
      <c r="AB1013" s="72"/>
    </row>
    <row r="1014" spans="1:28" ht="15" customHeight="1" x14ac:dyDescent="0.25">
      <c r="A1014" s="261"/>
      <c r="B1014" s="270" t="str">
        <f>+'Lista de Precios'!$B$129</f>
        <v>Union PVC tipo tubelectric 22mm</v>
      </c>
      <c r="C1014" s="67"/>
      <c r="D1014" s="251"/>
      <c r="E1014" s="180" t="str">
        <f>+'Lista de Precios'!C129</f>
        <v>Un</v>
      </c>
      <c r="F1014" s="181">
        <f>+'Lista de Precios'!$D$129</f>
        <v>237.14003689597632</v>
      </c>
      <c r="G1014" s="283">
        <v>15</v>
      </c>
      <c r="H1014" s="232">
        <f t="shared" si="10"/>
        <v>3557.100553439645</v>
      </c>
      <c r="I1014" s="72"/>
      <c r="J1014" s="72"/>
      <c r="K1014" s="72"/>
      <c r="L1014" s="72"/>
      <c r="M1014" s="72"/>
      <c r="N1014" s="72"/>
      <c r="O1014" s="72"/>
      <c r="P1014" s="72"/>
      <c r="Q1014" s="72"/>
      <c r="R1014" s="72"/>
      <c r="S1014" s="72"/>
      <c r="T1014" s="72"/>
      <c r="U1014" s="72"/>
      <c r="V1014" s="72"/>
      <c r="W1014" s="72"/>
      <c r="X1014" s="72"/>
      <c r="Y1014" s="72"/>
      <c r="Z1014" s="72"/>
      <c r="AA1014" s="72"/>
      <c r="AB1014" s="72"/>
    </row>
    <row r="1015" spans="1:28" ht="15" customHeight="1" x14ac:dyDescent="0.25">
      <c r="A1015" s="261"/>
      <c r="B1015" s="270" t="str">
        <f>+'Lista de Precios'!$B$130</f>
        <v>Union PVC tipo tubelectric 25mm</v>
      </c>
      <c r="C1015" s="67"/>
      <c r="D1015" s="251"/>
      <c r="E1015" s="180" t="str">
        <f>+'Lista de Precios'!C130</f>
        <v>Un</v>
      </c>
      <c r="F1015" s="181">
        <f>+'Lista de Precios'!$D$130</f>
        <v>256.95020610995977</v>
      </c>
      <c r="G1015" s="283">
        <v>15</v>
      </c>
      <c r="H1015" s="232">
        <f t="shared" si="10"/>
        <v>3854.2530916493965</v>
      </c>
      <c r="I1015" s="72"/>
      <c r="J1015" s="72"/>
      <c r="K1015" s="72"/>
      <c r="L1015" s="72"/>
      <c r="M1015" s="72"/>
      <c r="N1015" s="72"/>
      <c r="O1015" s="72"/>
      <c r="P1015" s="72"/>
      <c r="Q1015" s="72"/>
      <c r="R1015" s="72"/>
      <c r="S1015" s="72"/>
      <c r="T1015" s="72"/>
      <c r="U1015" s="72"/>
      <c r="V1015" s="72"/>
      <c r="W1015" s="72"/>
      <c r="X1015" s="72"/>
      <c r="Y1015" s="72"/>
      <c r="Z1015" s="72"/>
      <c r="AA1015" s="72"/>
      <c r="AB1015" s="72"/>
    </row>
    <row r="1016" spans="1:28" ht="15" customHeight="1" x14ac:dyDescent="0.25">
      <c r="A1016" s="261"/>
      <c r="B1016" s="215"/>
      <c r="C1016" s="233"/>
      <c r="D1016" s="288"/>
      <c r="E1016" s="180"/>
      <c r="F1016" s="181"/>
      <c r="G1016" s="68"/>
      <c r="H1016" s="232"/>
      <c r="I1016" s="72"/>
      <c r="J1016" s="72"/>
      <c r="K1016" s="72"/>
      <c r="L1016" s="72"/>
      <c r="M1016" s="72"/>
      <c r="N1016" s="72"/>
      <c r="O1016" s="72"/>
      <c r="P1016" s="72"/>
      <c r="Q1016" s="72"/>
      <c r="R1016" s="72"/>
      <c r="S1016" s="72"/>
      <c r="T1016" s="72"/>
      <c r="U1016" s="72"/>
      <c r="V1016" s="72"/>
      <c r="W1016" s="72"/>
      <c r="X1016" s="72"/>
      <c r="Y1016" s="72"/>
      <c r="Z1016" s="72"/>
      <c r="AA1016" s="72"/>
      <c r="AB1016" s="72"/>
    </row>
    <row r="1017" spans="1:28" ht="15" customHeight="1" x14ac:dyDescent="0.25">
      <c r="A1017" s="261"/>
      <c r="B1017" s="732" t="s">
        <v>186</v>
      </c>
      <c r="C1017" s="623"/>
      <c r="D1017" s="234"/>
      <c r="E1017" s="189"/>
      <c r="F1017" s="190"/>
      <c r="G1017" s="235"/>
      <c r="H1017" s="236">
        <f>SUM(H1018:H1019)</f>
        <v>1181502.4787999999</v>
      </c>
      <c r="I1017" s="72"/>
      <c r="J1017" s="72"/>
      <c r="K1017" s="72"/>
      <c r="L1017" s="72"/>
      <c r="M1017" s="72"/>
      <c r="N1017" s="72"/>
      <c r="O1017" s="72"/>
      <c r="P1017" s="72"/>
      <c r="Q1017" s="72"/>
      <c r="R1017" s="72"/>
      <c r="S1017" s="72"/>
      <c r="T1017" s="72"/>
      <c r="U1017" s="72"/>
      <c r="V1017" s="72"/>
      <c r="W1017" s="72"/>
      <c r="X1017" s="72"/>
      <c r="Y1017" s="72"/>
      <c r="Z1017" s="72"/>
      <c r="AA1017" s="72"/>
      <c r="AB1017" s="72"/>
    </row>
    <row r="1018" spans="1:28" ht="15" customHeight="1" x14ac:dyDescent="0.2">
      <c r="A1018" s="261"/>
      <c r="B1018" s="720" t="s">
        <v>187</v>
      </c>
      <c r="C1018" s="623"/>
      <c r="D1018" s="233"/>
      <c r="E1018" s="180" t="s">
        <v>188</v>
      </c>
      <c r="F1018" s="181">
        <f>+'Mano de Obra'!$J$8</f>
        <v>10110.714599999999</v>
      </c>
      <c r="G1018" s="68">
        <v>42</v>
      </c>
      <c r="H1018" s="232">
        <f>PRODUCT(F1018*G1018)</f>
        <v>424650.01319999999</v>
      </c>
      <c r="I1018" s="72"/>
      <c r="J1018" s="72"/>
      <c r="K1018" s="72"/>
      <c r="L1018" s="72"/>
      <c r="M1018" s="72"/>
      <c r="N1018" s="72"/>
      <c r="O1018" s="72"/>
      <c r="P1018" s="72"/>
      <c r="Q1018" s="72"/>
      <c r="R1018" s="72"/>
      <c r="S1018" s="72"/>
      <c r="T1018" s="72"/>
      <c r="U1018" s="72"/>
      <c r="V1018" s="72"/>
      <c r="W1018" s="72"/>
      <c r="X1018" s="72"/>
      <c r="Y1018" s="72"/>
      <c r="Z1018" s="72"/>
      <c r="AA1018" s="72"/>
      <c r="AB1018" s="72"/>
    </row>
    <row r="1019" spans="1:28" ht="15" customHeight="1" x14ac:dyDescent="0.2">
      <c r="A1019" s="261"/>
      <c r="B1019" s="720" t="s">
        <v>191</v>
      </c>
      <c r="C1019" s="623"/>
      <c r="D1019" s="233"/>
      <c r="E1019" s="180" t="s">
        <v>188</v>
      </c>
      <c r="F1019" s="181">
        <f>+'Mano de Obra'!$J$10</f>
        <v>8600.5962</v>
      </c>
      <c r="G1019" s="68">
        <v>88</v>
      </c>
      <c r="H1019" s="232">
        <f>PRODUCT(F1019*G1019)</f>
        <v>756852.4656</v>
      </c>
      <c r="I1019" s="72"/>
      <c r="J1019" s="72"/>
      <c r="K1019" s="72"/>
      <c r="L1019" s="72"/>
      <c r="M1019" s="72"/>
      <c r="N1019" s="72"/>
      <c r="O1019" s="72"/>
      <c r="P1019" s="72"/>
      <c r="Q1019" s="72"/>
      <c r="R1019" s="72"/>
      <c r="S1019" s="72"/>
      <c r="T1019" s="72"/>
      <c r="U1019" s="72"/>
      <c r="V1019" s="72"/>
      <c r="W1019" s="72"/>
      <c r="X1019" s="72"/>
      <c r="Y1019" s="72"/>
      <c r="Z1019" s="72"/>
      <c r="AA1019" s="72"/>
      <c r="AB1019" s="72"/>
    </row>
    <row r="1020" spans="1:28" ht="15" customHeight="1" x14ac:dyDescent="0.2">
      <c r="A1020" s="261"/>
      <c r="B1020" s="721"/>
      <c r="C1020" s="722"/>
      <c r="D1020" s="252"/>
      <c r="E1020" s="196"/>
      <c r="F1020" s="253"/>
      <c r="G1020" s="238"/>
      <c r="H1020" s="254"/>
      <c r="I1020" s="72"/>
      <c r="J1020" s="72"/>
      <c r="K1020" s="72"/>
      <c r="L1020" s="72"/>
      <c r="M1020" s="72"/>
      <c r="N1020" s="72"/>
      <c r="O1020" s="72"/>
      <c r="P1020" s="72"/>
      <c r="Q1020" s="72"/>
      <c r="R1020" s="72"/>
      <c r="S1020" s="72"/>
      <c r="T1020" s="72"/>
      <c r="U1020" s="72"/>
      <c r="V1020" s="72"/>
      <c r="W1020" s="72"/>
      <c r="X1020" s="72"/>
      <c r="Y1020" s="72"/>
      <c r="Z1020" s="72"/>
      <c r="AA1020" s="72"/>
      <c r="AB1020" s="72"/>
    </row>
    <row r="1021" spans="1:28" ht="15" customHeight="1" x14ac:dyDescent="0.2">
      <c r="A1021" s="261"/>
      <c r="B1021" s="200"/>
      <c r="C1021" s="240"/>
      <c r="D1021" s="240"/>
      <c r="E1021" s="171"/>
      <c r="F1021" s="172"/>
      <c r="G1021" s="184"/>
      <c r="H1021" s="64"/>
      <c r="I1021" s="72"/>
      <c r="J1021" s="72"/>
      <c r="K1021" s="72"/>
      <c r="L1021" s="72"/>
      <c r="M1021" s="72"/>
      <c r="N1021" s="72"/>
      <c r="O1021" s="72"/>
      <c r="P1021" s="72"/>
      <c r="Q1021" s="72"/>
      <c r="R1021" s="72"/>
      <c r="S1021" s="72"/>
      <c r="T1021" s="72"/>
      <c r="U1021" s="72"/>
      <c r="V1021" s="72"/>
      <c r="W1021" s="72"/>
      <c r="X1021" s="72"/>
      <c r="Y1021" s="72"/>
      <c r="Z1021" s="72"/>
      <c r="AA1021" s="72"/>
      <c r="AB1021" s="72"/>
    </row>
    <row r="1022" spans="1:28" ht="15" customHeight="1" x14ac:dyDescent="0.25">
      <c r="A1022" s="261"/>
      <c r="B1022" s="203"/>
      <c r="C1022" s="63"/>
      <c r="D1022" s="63"/>
      <c r="E1022" s="171"/>
      <c r="F1022" s="172"/>
      <c r="G1022" s="241" t="s">
        <v>190</v>
      </c>
      <c r="H1022" s="242">
        <f>SUM(H1002,H1017)</f>
        <v>1854142.6877623233</v>
      </c>
      <c r="I1022" s="72"/>
      <c r="J1022" s="72"/>
      <c r="K1022" s="72"/>
      <c r="L1022" s="72"/>
      <c r="M1022" s="72"/>
      <c r="N1022" s="72"/>
      <c r="O1022" s="72"/>
      <c r="P1022" s="72"/>
      <c r="Q1022" s="72"/>
      <c r="R1022" s="72"/>
      <c r="S1022" s="72"/>
      <c r="T1022" s="72"/>
      <c r="U1022" s="72"/>
      <c r="V1022" s="72"/>
      <c r="W1022" s="72"/>
      <c r="X1022" s="72"/>
      <c r="Y1022" s="72"/>
      <c r="Z1022" s="72"/>
      <c r="AA1022" s="72"/>
      <c r="AB1022" s="72"/>
    </row>
    <row r="1023" spans="1:28" ht="15" customHeight="1" x14ac:dyDescent="0.25">
      <c r="A1023" s="261"/>
      <c r="B1023" s="206"/>
      <c r="C1023" s="87"/>
      <c r="D1023" s="87"/>
      <c r="E1023" s="171"/>
      <c r="F1023" s="172"/>
      <c r="G1023" s="184"/>
      <c r="H1023" s="207"/>
      <c r="I1023" s="72"/>
      <c r="J1023" s="72"/>
      <c r="K1023" s="72"/>
      <c r="L1023" s="72"/>
      <c r="M1023" s="72"/>
      <c r="N1023" s="72"/>
      <c r="O1023" s="72"/>
      <c r="P1023" s="72"/>
      <c r="Q1023" s="72"/>
      <c r="R1023" s="72"/>
      <c r="S1023" s="72"/>
      <c r="T1023" s="72"/>
      <c r="U1023" s="72"/>
      <c r="V1023" s="72"/>
      <c r="W1023" s="72"/>
      <c r="X1023" s="72"/>
      <c r="Y1023" s="72"/>
      <c r="Z1023" s="72"/>
      <c r="AA1023" s="72"/>
      <c r="AB1023" s="72"/>
    </row>
    <row r="1024" spans="1:28" ht="15" customHeight="1" x14ac:dyDescent="0.25">
      <c r="A1024" s="261"/>
      <c r="B1024" s="206"/>
      <c r="C1024" s="87"/>
      <c r="D1024" s="87"/>
      <c r="E1024" s="171"/>
      <c r="F1024" s="172"/>
      <c r="G1024" s="184"/>
      <c r="H1024" s="207"/>
      <c r="I1024" s="72"/>
      <c r="J1024" s="72"/>
      <c r="K1024" s="72"/>
      <c r="L1024" s="72"/>
      <c r="M1024" s="72"/>
      <c r="N1024" s="72"/>
      <c r="O1024" s="72"/>
      <c r="P1024" s="72"/>
      <c r="Q1024" s="72"/>
      <c r="R1024" s="72"/>
      <c r="S1024" s="72"/>
      <c r="T1024" s="72"/>
      <c r="U1024" s="72"/>
      <c r="V1024" s="72"/>
      <c r="W1024" s="72"/>
      <c r="X1024" s="72"/>
      <c r="Y1024" s="72"/>
      <c r="Z1024" s="72"/>
      <c r="AA1024" s="72"/>
      <c r="AB1024" s="72"/>
    </row>
    <row r="1025" spans="1:28" ht="15" customHeight="1" x14ac:dyDescent="0.2">
      <c r="A1025" s="261"/>
      <c r="B1025" s="203"/>
      <c r="C1025" s="63"/>
      <c r="D1025" s="63"/>
      <c r="E1025" s="171"/>
      <c r="F1025" s="172"/>
      <c r="G1025" s="63"/>
      <c r="H1025" s="64"/>
      <c r="I1025" s="72"/>
      <c r="J1025" s="72"/>
      <c r="K1025" s="72"/>
      <c r="L1025" s="72"/>
      <c r="M1025" s="72"/>
      <c r="N1025" s="72"/>
      <c r="O1025" s="72"/>
      <c r="P1025" s="72"/>
      <c r="Q1025" s="72"/>
      <c r="R1025" s="72"/>
      <c r="S1025" s="72"/>
      <c r="T1025" s="72"/>
      <c r="U1025" s="72"/>
      <c r="V1025" s="72"/>
      <c r="W1025" s="72"/>
      <c r="X1025" s="72"/>
      <c r="Y1025" s="72"/>
      <c r="Z1025" s="72"/>
      <c r="AA1025" s="72"/>
      <c r="AB1025" s="72"/>
    </row>
    <row r="1026" spans="1:28" ht="15" customHeight="1" x14ac:dyDescent="0.2">
      <c r="A1026" s="261"/>
      <c r="B1026" s="292">
        <f>+Presupuesto!$A$77</f>
        <v>13</v>
      </c>
      <c r="C1026" s="738" t="str">
        <f>+Presupuesto!$B$77</f>
        <v>INSTALACION ELECTRICA</v>
      </c>
      <c r="D1026" s="724"/>
      <c r="E1026" s="724"/>
      <c r="F1026" s="724"/>
      <c r="G1026" s="724"/>
      <c r="H1026" s="725"/>
      <c r="I1026" s="72"/>
      <c r="J1026" s="72"/>
      <c r="K1026" s="72"/>
      <c r="L1026" s="72"/>
      <c r="M1026" s="72"/>
      <c r="N1026" s="72"/>
      <c r="O1026" s="72"/>
      <c r="P1026" s="72"/>
      <c r="Q1026" s="72"/>
      <c r="R1026" s="72"/>
      <c r="S1026" s="72"/>
      <c r="T1026" s="72"/>
      <c r="U1026" s="72"/>
      <c r="V1026" s="72"/>
      <c r="W1026" s="72"/>
      <c r="X1026" s="72"/>
      <c r="Y1026" s="72"/>
      <c r="Z1026" s="72"/>
      <c r="AA1026" s="72"/>
      <c r="AB1026" s="72"/>
    </row>
    <row r="1027" spans="1:28" ht="15" customHeight="1" x14ac:dyDescent="0.2">
      <c r="A1027" s="261"/>
      <c r="B1027" s="160" t="str">
        <f>+Presupuesto!A80</f>
        <v>13.3</v>
      </c>
      <c r="C1027" s="723" t="str">
        <f>+Presupuesto!B80</f>
        <v>Llaves y tomacorrientes</v>
      </c>
      <c r="D1027" s="724"/>
      <c r="E1027" s="724"/>
      <c r="F1027" s="724"/>
      <c r="G1027" s="725"/>
      <c r="H1027" s="161" t="str">
        <f>+Presupuesto!C80</f>
        <v>gl</v>
      </c>
      <c r="I1027" s="72"/>
      <c r="J1027" s="72"/>
      <c r="K1027" s="72"/>
      <c r="L1027" s="72"/>
      <c r="M1027" s="72"/>
      <c r="N1027" s="72"/>
      <c r="O1027" s="72"/>
      <c r="P1027" s="72"/>
      <c r="Q1027" s="72"/>
      <c r="R1027" s="72"/>
      <c r="S1027" s="72"/>
      <c r="T1027" s="72"/>
      <c r="U1027" s="72"/>
      <c r="V1027" s="72"/>
      <c r="W1027" s="72"/>
      <c r="X1027" s="72"/>
      <c r="Y1027" s="72"/>
      <c r="Z1027" s="72"/>
      <c r="AA1027" s="72"/>
      <c r="AB1027" s="72"/>
    </row>
    <row r="1028" spans="1:28" ht="15" customHeight="1" x14ac:dyDescent="0.25">
      <c r="A1028" s="261"/>
      <c r="B1028" s="726" t="s">
        <v>180</v>
      </c>
      <c r="C1028" s="727"/>
      <c r="D1028" s="220"/>
      <c r="E1028" s="729" t="s">
        <v>177</v>
      </c>
      <c r="F1028" s="163" t="s">
        <v>181</v>
      </c>
      <c r="G1028" s="221" t="s">
        <v>182</v>
      </c>
      <c r="H1028" s="222" t="s">
        <v>181</v>
      </c>
      <c r="I1028" s="72"/>
      <c r="J1028" s="72"/>
      <c r="K1028" s="72"/>
      <c r="L1028" s="72"/>
      <c r="M1028" s="72"/>
      <c r="N1028" s="72"/>
      <c r="O1028" s="72"/>
      <c r="P1028" s="72"/>
      <c r="Q1028" s="72"/>
      <c r="R1028" s="72"/>
      <c r="S1028" s="72"/>
      <c r="T1028" s="72"/>
      <c r="U1028" s="72"/>
      <c r="V1028" s="72"/>
      <c r="W1028" s="72"/>
      <c r="X1028" s="72"/>
      <c r="Y1028" s="72"/>
      <c r="Z1028" s="72"/>
      <c r="AA1028" s="72"/>
      <c r="AB1028" s="72"/>
    </row>
    <row r="1029" spans="1:28" ht="15" customHeight="1" x14ac:dyDescent="0.25">
      <c r="A1029" s="261"/>
      <c r="B1029" s="728"/>
      <c r="C1029" s="681"/>
      <c r="D1029" s="223"/>
      <c r="E1029" s="730"/>
      <c r="F1029" s="167" t="s">
        <v>183</v>
      </c>
      <c r="G1029" s="224" t="s">
        <v>184</v>
      </c>
      <c r="H1029" s="225" t="s">
        <v>178</v>
      </c>
      <c r="I1029" s="72"/>
      <c r="J1029" s="72"/>
      <c r="K1029" s="72"/>
      <c r="L1029" s="72"/>
      <c r="M1029" s="72"/>
      <c r="N1029" s="72"/>
      <c r="O1029" s="72"/>
      <c r="P1029" s="72"/>
      <c r="Q1029" s="72"/>
      <c r="R1029" s="72"/>
      <c r="S1029" s="72"/>
      <c r="T1029" s="72"/>
      <c r="U1029" s="72"/>
      <c r="V1029" s="72"/>
      <c r="W1029" s="72"/>
      <c r="X1029" s="72"/>
      <c r="Y1029" s="72"/>
      <c r="Z1029" s="72"/>
      <c r="AA1029" s="72"/>
      <c r="AB1029" s="72"/>
    </row>
    <row r="1030" spans="1:28" ht="15" customHeight="1" x14ac:dyDescent="0.2">
      <c r="A1030" s="261"/>
      <c r="B1030" s="170"/>
      <c r="C1030" s="89"/>
      <c r="D1030" s="89"/>
      <c r="E1030" s="171"/>
      <c r="F1030" s="172"/>
      <c r="G1030" s="89"/>
      <c r="H1030" s="226"/>
      <c r="I1030" s="72"/>
      <c r="J1030" s="72"/>
      <c r="K1030" s="72"/>
      <c r="L1030" s="72"/>
      <c r="M1030" s="72"/>
      <c r="N1030" s="72"/>
      <c r="O1030" s="72"/>
      <c r="P1030" s="72"/>
      <c r="Q1030" s="72"/>
      <c r="R1030" s="72"/>
      <c r="S1030" s="72"/>
      <c r="T1030" s="72"/>
      <c r="U1030" s="72"/>
      <c r="V1030" s="72"/>
      <c r="W1030" s="72"/>
      <c r="X1030" s="72"/>
      <c r="Y1030" s="72"/>
      <c r="Z1030" s="72"/>
      <c r="AA1030" s="72"/>
      <c r="AB1030" s="72"/>
    </row>
    <row r="1031" spans="1:28" ht="15" customHeight="1" x14ac:dyDescent="0.25">
      <c r="A1031" s="261"/>
      <c r="B1031" s="731" t="s">
        <v>185</v>
      </c>
      <c r="C1031" s="686"/>
      <c r="D1031" s="227"/>
      <c r="E1031" s="174"/>
      <c r="F1031" s="175"/>
      <c r="G1031" s="228"/>
      <c r="H1031" s="229">
        <f>SUM(H1032:H1039)</f>
        <v>346827.94772924832</v>
      </c>
      <c r="I1031" s="72"/>
      <c r="J1031" s="72"/>
      <c r="K1031" s="72"/>
      <c r="L1031" s="72"/>
      <c r="M1031" s="72"/>
      <c r="N1031" s="72"/>
      <c r="O1031" s="72"/>
      <c r="P1031" s="72"/>
      <c r="Q1031" s="72"/>
      <c r="R1031" s="72"/>
      <c r="S1031" s="72"/>
      <c r="T1031" s="72"/>
      <c r="U1031" s="72"/>
      <c r="V1031" s="72"/>
      <c r="W1031" s="72"/>
      <c r="X1031" s="72"/>
      <c r="Y1031" s="72"/>
      <c r="Z1031" s="72"/>
      <c r="AA1031" s="72"/>
      <c r="AB1031" s="72"/>
    </row>
    <row r="1032" spans="1:28" ht="15" customHeight="1" x14ac:dyDescent="0.25">
      <c r="A1032" s="261"/>
      <c r="B1032" s="270" t="str">
        <f>+'Lista de Precios'!$B$131</f>
        <v>Toma c/neutro 10A Jeluz Verona</v>
      </c>
      <c r="C1032" s="67"/>
      <c r="D1032" s="251"/>
      <c r="E1032" s="180" t="str">
        <f>+'Lista de Precios'!$C$131</f>
        <v>Un</v>
      </c>
      <c r="F1032" s="181">
        <f>+'Lista de Precios'!$D$131</f>
        <v>1061.0416168497431</v>
      </c>
      <c r="G1032" s="283">
        <v>35</v>
      </c>
      <c r="H1032" s="232">
        <f t="shared" ref="H1032:H1039" si="11">PRODUCT(F1032*G1032)</f>
        <v>37136.456589741007</v>
      </c>
      <c r="I1032" s="72"/>
      <c r="J1032" s="72"/>
      <c r="K1032" s="72"/>
      <c r="L1032" s="72"/>
      <c r="M1032" s="72"/>
      <c r="N1032" s="72"/>
      <c r="O1032" s="72"/>
      <c r="P1032" s="72"/>
      <c r="Q1032" s="72"/>
      <c r="R1032" s="72"/>
      <c r="S1032" s="72"/>
      <c r="T1032" s="72"/>
      <c r="U1032" s="72"/>
      <c r="V1032" s="72"/>
      <c r="W1032" s="72"/>
      <c r="X1032" s="72"/>
      <c r="Y1032" s="72"/>
      <c r="Z1032" s="72"/>
      <c r="AA1032" s="72"/>
      <c r="AB1032" s="72"/>
    </row>
    <row r="1033" spans="1:28" ht="15" customHeight="1" x14ac:dyDescent="0.25">
      <c r="A1033" s="261"/>
      <c r="B1033" s="270" t="str">
        <f>+'Lista de Precios'!$B$132</f>
        <v>Toma doble c/neutro 10A Jeluz Verona</v>
      </c>
      <c r="C1033" s="67"/>
      <c r="D1033" s="251"/>
      <c r="E1033" s="180" t="str">
        <f>+'Lista de Precios'!$C$132</f>
        <v>Un</v>
      </c>
      <c r="F1033" s="181">
        <f>+'Lista de Precios'!$D$132</f>
        <v>3017.0663869176633</v>
      </c>
      <c r="G1033" s="283">
        <v>32</v>
      </c>
      <c r="H1033" s="232">
        <f t="shared" si="11"/>
        <v>96546.124381365225</v>
      </c>
      <c r="I1033" s="72"/>
      <c r="J1033" s="72"/>
      <c r="K1033" s="72"/>
      <c r="L1033" s="72"/>
      <c r="M1033" s="72"/>
      <c r="N1033" s="72"/>
      <c r="O1033" s="72"/>
      <c r="P1033" s="72"/>
      <c r="Q1033" s="72"/>
      <c r="R1033" s="72"/>
      <c r="S1033" s="72"/>
      <c r="T1033" s="72"/>
      <c r="U1033" s="72"/>
      <c r="V1033" s="72"/>
      <c r="W1033" s="72"/>
      <c r="X1033" s="72"/>
      <c r="Y1033" s="72"/>
      <c r="Z1033" s="72"/>
      <c r="AA1033" s="72"/>
      <c r="AB1033" s="72"/>
    </row>
    <row r="1034" spans="1:28" ht="15" customHeight="1" x14ac:dyDescent="0.25">
      <c r="A1034" s="261"/>
      <c r="B1034" s="270" t="str">
        <f>+'Lista de Precios'!$B$133</f>
        <v>Toma c/neutro 20A Jeluz Verona</v>
      </c>
      <c r="C1034" s="67"/>
      <c r="D1034" s="251"/>
      <c r="E1034" s="180" t="str">
        <f>+'Lista de Precios'!$C$133</f>
        <v>Un</v>
      </c>
      <c r="F1034" s="181">
        <f>+'Lista de Precios'!$D$133</f>
        <v>2114.3830097338246</v>
      </c>
      <c r="G1034" s="283">
        <v>10</v>
      </c>
      <c r="H1034" s="232">
        <f t="shared" si="11"/>
        <v>21143.830097338247</v>
      </c>
      <c r="I1034" s="72"/>
      <c r="J1034" s="72"/>
      <c r="K1034" s="72"/>
      <c r="L1034" s="72"/>
      <c r="M1034" s="72"/>
      <c r="N1034" s="72"/>
      <c r="O1034" s="72"/>
      <c r="P1034" s="72"/>
      <c r="Q1034" s="72"/>
      <c r="R1034" s="72"/>
      <c r="S1034" s="72"/>
      <c r="T1034" s="72"/>
      <c r="U1034" s="72"/>
      <c r="V1034" s="72"/>
      <c r="W1034" s="72"/>
      <c r="X1034" s="72"/>
      <c r="Y1034" s="72"/>
      <c r="Z1034" s="72"/>
      <c r="AA1034" s="72"/>
      <c r="AB1034" s="72"/>
    </row>
    <row r="1035" spans="1:28" ht="15" customHeight="1" x14ac:dyDescent="0.25">
      <c r="A1035" s="261"/>
      <c r="B1035" s="270" t="str">
        <f>+'Lista de Precios'!$B$134</f>
        <v>Llave 1 Punto</v>
      </c>
      <c r="C1035" s="67"/>
      <c r="D1035" s="251"/>
      <c r="E1035" s="180" t="str">
        <f>+'Lista de Precios'!$C$134</f>
        <v>Un</v>
      </c>
      <c r="F1035" s="181">
        <f>+'Lista de Precios'!$D$134</f>
        <v>2150.3770798988926</v>
      </c>
      <c r="G1035" s="283">
        <v>30</v>
      </c>
      <c r="H1035" s="232">
        <f t="shared" si="11"/>
        <v>64511.312396966779</v>
      </c>
      <c r="I1035" s="72"/>
      <c r="J1035" s="72"/>
      <c r="K1035" s="72"/>
      <c r="L1035" s="72"/>
      <c r="M1035" s="72"/>
      <c r="N1035" s="72"/>
      <c r="O1035" s="72"/>
      <c r="P1035" s="72"/>
      <c r="Q1035" s="72"/>
      <c r="R1035" s="72"/>
      <c r="S1035" s="72"/>
      <c r="T1035" s="72"/>
      <c r="U1035" s="72"/>
      <c r="V1035" s="72"/>
      <c r="W1035" s="72"/>
      <c r="X1035" s="72"/>
      <c r="Y1035" s="72"/>
      <c r="Z1035" s="72"/>
      <c r="AA1035" s="72"/>
      <c r="AB1035" s="72"/>
    </row>
    <row r="1036" spans="1:28" ht="15" customHeight="1" x14ac:dyDescent="0.25">
      <c r="A1036" s="261"/>
      <c r="B1036" s="270" t="str">
        <f>+'Lista de Precios'!$B$135</f>
        <v>Llave 2 Punto</v>
      </c>
      <c r="C1036" s="67"/>
      <c r="D1036" s="251"/>
      <c r="E1036" s="180" t="str">
        <f>+'Lista de Precios'!$C$135</f>
        <v>Un</v>
      </c>
      <c r="F1036" s="181">
        <f>+'Lista de Precios'!$D$135</f>
        <v>3055.9144645118658</v>
      </c>
      <c r="G1036" s="283">
        <v>18</v>
      </c>
      <c r="H1036" s="232">
        <f t="shared" si="11"/>
        <v>55006.460361213583</v>
      </c>
      <c r="I1036" s="72"/>
      <c r="J1036" s="72"/>
      <c r="K1036" s="72"/>
      <c r="L1036" s="72"/>
      <c r="M1036" s="72"/>
      <c r="N1036" s="72"/>
      <c r="O1036" s="72"/>
      <c r="P1036" s="72"/>
      <c r="Q1036" s="72"/>
      <c r="R1036" s="72"/>
      <c r="S1036" s="72"/>
      <c r="T1036" s="72"/>
      <c r="U1036" s="72"/>
      <c r="V1036" s="72"/>
      <c r="W1036" s="72"/>
      <c r="X1036" s="72"/>
      <c r="Y1036" s="72"/>
      <c r="Z1036" s="72"/>
      <c r="AA1036" s="72"/>
      <c r="AB1036" s="72"/>
    </row>
    <row r="1037" spans="1:28" ht="15" customHeight="1" x14ac:dyDescent="0.25">
      <c r="A1037" s="261"/>
      <c r="B1037" s="270" t="str">
        <f>+'Lista de Precios'!$B$136</f>
        <v>Toma telefono de embutir</v>
      </c>
      <c r="C1037" s="67"/>
      <c r="D1037" s="251"/>
      <c r="E1037" s="180" t="str">
        <f>+'Lista de Precios'!$C$136</f>
        <v>Un</v>
      </c>
      <c r="F1037" s="181">
        <f>+'Lista de Precios'!$D$136</f>
        <v>5336.9603159210719</v>
      </c>
      <c r="G1037" s="283">
        <v>6</v>
      </c>
      <c r="H1037" s="232">
        <f t="shared" si="11"/>
        <v>32021.761895526433</v>
      </c>
      <c r="I1037" s="72"/>
      <c r="J1037" s="72"/>
      <c r="K1037" s="72"/>
      <c r="L1037" s="72"/>
      <c r="M1037" s="72"/>
      <c r="N1037" s="72"/>
      <c r="O1037" s="72"/>
      <c r="P1037" s="72"/>
      <c r="Q1037" s="72"/>
      <c r="R1037" s="72"/>
      <c r="S1037" s="72"/>
      <c r="T1037" s="72"/>
      <c r="U1037" s="72"/>
      <c r="V1037" s="72"/>
      <c r="W1037" s="72"/>
      <c r="X1037" s="72"/>
      <c r="Y1037" s="72"/>
      <c r="Z1037" s="72"/>
      <c r="AA1037" s="72"/>
      <c r="AB1037" s="72"/>
    </row>
    <row r="1038" spans="1:28" ht="15" customHeight="1" x14ac:dyDescent="0.25">
      <c r="A1038" s="261"/>
      <c r="B1038" s="270" t="str">
        <f>+'Lista de Precios'!$B$137</f>
        <v>Toma tv embutir</v>
      </c>
      <c r="C1038" s="67"/>
      <c r="D1038" s="251"/>
      <c r="E1038" s="180" t="str">
        <f>+'Lista de Precios'!$C$137</f>
        <v>Un</v>
      </c>
      <c r="F1038" s="181">
        <f>+'Lista de Precios'!$D$137</f>
        <v>4164.8026764970773</v>
      </c>
      <c r="G1038" s="283">
        <v>8</v>
      </c>
      <c r="H1038" s="232">
        <f t="shared" si="11"/>
        <v>33318.421411976618</v>
      </c>
      <c r="I1038" s="72"/>
      <c r="J1038" s="72"/>
      <c r="K1038" s="72"/>
      <c r="L1038" s="72"/>
      <c r="M1038" s="72"/>
      <c r="N1038" s="72"/>
      <c r="O1038" s="72"/>
      <c r="P1038" s="72"/>
      <c r="Q1038" s="72"/>
      <c r="R1038" s="72"/>
      <c r="S1038" s="72"/>
      <c r="T1038" s="72"/>
      <c r="U1038" s="72"/>
      <c r="V1038" s="72"/>
      <c r="W1038" s="72"/>
      <c r="X1038" s="72"/>
      <c r="Y1038" s="72"/>
      <c r="Z1038" s="72"/>
      <c r="AA1038" s="72"/>
      <c r="AB1038" s="72"/>
    </row>
    <row r="1039" spans="1:28" ht="15" customHeight="1" x14ac:dyDescent="0.25">
      <c r="A1039" s="261"/>
      <c r="B1039" s="270" t="str">
        <f>+'Lista de Precios'!$B$138</f>
        <v>Llave 1 combinacion embutir</v>
      </c>
      <c r="C1039" s="67"/>
      <c r="D1039" s="251"/>
      <c r="E1039" s="180" t="str">
        <f>+'Lista de Precios'!$C$138</f>
        <v>Un</v>
      </c>
      <c r="F1039" s="181">
        <f>+'Lista de Precios'!$D$138</f>
        <v>2381.1935317067901</v>
      </c>
      <c r="G1039" s="283">
        <v>3</v>
      </c>
      <c r="H1039" s="232">
        <f t="shared" si="11"/>
        <v>7143.5805951203702</v>
      </c>
      <c r="I1039" s="72"/>
      <c r="J1039" s="72"/>
      <c r="K1039" s="72"/>
      <c r="L1039" s="72"/>
      <c r="M1039" s="72"/>
      <c r="N1039" s="72"/>
      <c r="O1039" s="72"/>
      <c r="P1039" s="72"/>
      <c r="Q1039" s="72"/>
      <c r="R1039" s="72"/>
      <c r="S1039" s="72"/>
      <c r="T1039" s="72"/>
      <c r="U1039" s="72"/>
      <c r="V1039" s="72"/>
      <c r="W1039" s="72"/>
      <c r="X1039" s="72"/>
      <c r="Y1039" s="72"/>
      <c r="Z1039" s="72"/>
      <c r="AA1039" s="72"/>
      <c r="AB1039" s="72"/>
    </row>
    <row r="1040" spans="1:28" ht="15" customHeight="1" x14ac:dyDescent="0.25">
      <c r="A1040" s="261"/>
      <c r="B1040" s="215"/>
      <c r="C1040" s="233"/>
      <c r="D1040" s="288"/>
      <c r="E1040" s="180"/>
      <c r="F1040" s="181"/>
      <c r="G1040" s="71"/>
      <c r="H1040" s="232"/>
      <c r="I1040" s="72"/>
      <c r="J1040" s="72"/>
      <c r="K1040" s="72"/>
      <c r="L1040" s="72"/>
      <c r="M1040" s="72"/>
      <c r="N1040" s="72"/>
      <c r="O1040" s="72"/>
      <c r="P1040" s="72"/>
      <c r="Q1040" s="72"/>
      <c r="R1040" s="72"/>
      <c r="S1040" s="72"/>
      <c r="T1040" s="72"/>
      <c r="U1040" s="72"/>
      <c r="V1040" s="72"/>
      <c r="W1040" s="72"/>
      <c r="X1040" s="72"/>
      <c r="Y1040" s="72"/>
      <c r="Z1040" s="72"/>
      <c r="AA1040" s="72"/>
      <c r="AB1040" s="72"/>
    </row>
    <row r="1041" spans="1:28" ht="15" customHeight="1" x14ac:dyDescent="0.25">
      <c r="A1041" s="261"/>
      <c r="B1041" s="732" t="s">
        <v>186</v>
      </c>
      <c r="C1041" s="623"/>
      <c r="D1041" s="234"/>
      <c r="E1041" s="189"/>
      <c r="F1041" s="190"/>
      <c r="G1041" s="235"/>
      <c r="H1041" s="236">
        <f>SUM(H1042:H1043)</f>
        <v>1224706.0223999999</v>
      </c>
      <c r="I1041" s="72"/>
      <c r="J1041" s="72"/>
      <c r="K1041" s="72"/>
      <c r="L1041" s="72"/>
      <c r="M1041" s="72"/>
      <c r="N1041" s="72"/>
      <c r="O1041" s="72"/>
      <c r="P1041" s="72"/>
      <c r="Q1041" s="72"/>
      <c r="R1041" s="72"/>
      <c r="S1041" s="72"/>
      <c r="T1041" s="72"/>
      <c r="U1041" s="72"/>
      <c r="V1041" s="72"/>
      <c r="W1041" s="72"/>
      <c r="X1041" s="72"/>
      <c r="Y1041" s="72"/>
      <c r="Z1041" s="72"/>
      <c r="AA1041" s="72"/>
      <c r="AB1041" s="72"/>
    </row>
    <row r="1042" spans="1:28" ht="15" customHeight="1" x14ac:dyDescent="0.2">
      <c r="A1042" s="261"/>
      <c r="B1042" s="720" t="s">
        <v>187</v>
      </c>
      <c r="C1042" s="623"/>
      <c r="D1042" s="233"/>
      <c r="E1042" s="180" t="s">
        <v>188</v>
      </c>
      <c r="F1042" s="181">
        <f>+'Mano de Obra'!$J$8</f>
        <v>10110.714599999999</v>
      </c>
      <c r="G1042" s="68">
        <v>82</v>
      </c>
      <c r="H1042" s="232">
        <f>PRODUCT(F1042*G1042)</f>
        <v>829078.59719999996</v>
      </c>
      <c r="I1042" s="72"/>
      <c r="J1042" s="72"/>
      <c r="K1042" s="72"/>
      <c r="L1042" s="72"/>
      <c r="M1042" s="72"/>
      <c r="N1042" s="72"/>
      <c r="O1042" s="72"/>
      <c r="P1042" s="72"/>
      <c r="Q1042" s="72"/>
      <c r="R1042" s="72"/>
      <c r="S1042" s="72"/>
      <c r="T1042" s="72"/>
      <c r="U1042" s="72"/>
      <c r="V1042" s="72"/>
      <c r="W1042" s="72"/>
      <c r="X1042" s="72"/>
      <c r="Y1042" s="72"/>
      <c r="Z1042" s="72"/>
      <c r="AA1042" s="72"/>
      <c r="AB1042" s="72"/>
    </row>
    <row r="1043" spans="1:28" ht="15" customHeight="1" x14ac:dyDescent="0.2">
      <c r="A1043" s="261"/>
      <c r="B1043" s="720" t="s">
        <v>191</v>
      </c>
      <c r="C1043" s="623"/>
      <c r="D1043" s="233"/>
      <c r="E1043" s="180" t="s">
        <v>188</v>
      </c>
      <c r="F1043" s="181">
        <f>+'Mano de Obra'!$J$10</f>
        <v>8600.5962</v>
      </c>
      <c r="G1043" s="68">
        <v>46</v>
      </c>
      <c r="H1043" s="232">
        <f>PRODUCT(F1043*G1043)</f>
        <v>395627.4252</v>
      </c>
      <c r="I1043" s="72"/>
      <c r="J1043" s="72"/>
      <c r="K1043" s="72"/>
      <c r="L1043" s="72"/>
      <c r="M1043" s="72"/>
      <c r="N1043" s="72"/>
      <c r="O1043" s="72"/>
      <c r="P1043" s="72"/>
      <c r="Q1043" s="72"/>
      <c r="R1043" s="72"/>
      <c r="S1043" s="72"/>
      <c r="T1043" s="72"/>
      <c r="U1043" s="72"/>
      <c r="V1043" s="72"/>
      <c r="W1043" s="72"/>
      <c r="X1043" s="72"/>
      <c r="Y1043" s="72"/>
      <c r="Z1043" s="72"/>
      <c r="AA1043" s="72"/>
      <c r="AB1043" s="72"/>
    </row>
    <row r="1044" spans="1:28" ht="15" customHeight="1" x14ac:dyDescent="0.2">
      <c r="A1044" s="261"/>
      <c r="B1044" s="721"/>
      <c r="C1044" s="722"/>
      <c r="D1044" s="252"/>
      <c r="E1044" s="196"/>
      <c r="F1044" s="253"/>
      <c r="G1044" s="238"/>
      <c r="H1044" s="254"/>
      <c r="I1044" s="72"/>
      <c r="J1044" s="72"/>
      <c r="K1044" s="72"/>
      <c r="L1044" s="72"/>
      <c r="M1044" s="72"/>
      <c r="N1044" s="72"/>
      <c r="O1044" s="72"/>
      <c r="P1044" s="72"/>
      <c r="Q1044" s="72"/>
      <c r="R1044" s="72"/>
      <c r="S1044" s="72"/>
      <c r="T1044" s="72"/>
      <c r="U1044" s="72"/>
      <c r="V1044" s="72"/>
      <c r="W1044" s="72"/>
      <c r="X1044" s="72"/>
      <c r="Y1044" s="72"/>
      <c r="Z1044" s="72"/>
      <c r="AA1044" s="72"/>
      <c r="AB1044" s="72"/>
    </row>
    <row r="1045" spans="1:28" ht="15" customHeight="1" x14ac:dyDescent="0.2">
      <c r="A1045" s="261"/>
      <c r="B1045" s="200"/>
      <c r="C1045" s="240"/>
      <c r="D1045" s="240"/>
      <c r="E1045" s="171"/>
      <c r="F1045" s="172"/>
      <c r="G1045" s="184"/>
      <c r="H1045" s="64"/>
      <c r="I1045" s="72"/>
      <c r="J1045" s="72"/>
      <c r="K1045" s="72"/>
      <c r="L1045" s="72"/>
      <c r="M1045" s="72"/>
      <c r="N1045" s="72"/>
      <c r="O1045" s="72"/>
      <c r="P1045" s="72"/>
      <c r="Q1045" s="72"/>
      <c r="R1045" s="72"/>
      <c r="S1045" s="72"/>
      <c r="T1045" s="72"/>
      <c r="U1045" s="72"/>
      <c r="V1045" s="72"/>
      <c r="W1045" s="72"/>
      <c r="X1045" s="72"/>
      <c r="Y1045" s="72"/>
      <c r="Z1045" s="72"/>
      <c r="AA1045" s="72"/>
      <c r="AB1045" s="72"/>
    </row>
    <row r="1046" spans="1:28" ht="15" customHeight="1" x14ac:dyDescent="0.25">
      <c r="A1046" s="261"/>
      <c r="B1046" s="203"/>
      <c r="C1046" s="63"/>
      <c r="D1046" s="63"/>
      <c r="E1046" s="171"/>
      <c r="F1046" s="172"/>
      <c r="G1046" s="241" t="s">
        <v>190</v>
      </c>
      <c r="H1046" s="242">
        <f>SUM(H1031,H1041)</f>
        <v>1571533.9701292482</v>
      </c>
      <c r="I1046" s="72"/>
      <c r="J1046" s="72"/>
      <c r="K1046" s="72"/>
      <c r="L1046" s="72"/>
      <c r="M1046" s="72"/>
      <c r="N1046" s="72"/>
      <c r="O1046" s="72"/>
      <c r="P1046" s="72"/>
      <c r="Q1046" s="72"/>
      <c r="R1046" s="72"/>
      <c r="S1046" s="72"/>
      <c r="T1046" s="72"/>
      <c r="U1046" s="72"/>
      <c r="V1046" s="72"/>
      <c r="W1046" s="72"/>
      <c r="X1046" s="72"/>
      <c r="Y1046" s="72"/>
      <c r="Z1046" s="72"/>
      <c r="AA1046" s="72"/>
      <c r="AB1046" s="72"/>
    </row>
    <row r="1047" spans="1:28" ht="15" customHeight="1" x14ac:dyDescent="0.25">
      <c r="A1047" s="261"/>
      <c r="B1047" s="206"/>
      <c r="C1047" s="87"/>
      <c r="D1047" s="87"/>
      <c r="E1047" s="171"/>
      <c r="F1047" s="172"/>
      <c r="G1047" s="184"/>
      <c r="H1047" s="207"/>
      <c r="I1047" s="72"/>
      <c r="J1047" s="72"/>
      <c r="K1047" s="72"/>
      <c r="L1047" s="72"/>
      <c r="M1047" s="72"/>
      <c r="N1047" s="72"/>
      <c r="O1047" s="72"/>
      <c r="P1047" s="72"/>
      <c r="Q1047" s="72"/>
      <c r="R1047" s="72"/>
      <c r="S1047" s="72"/>
      <c r="T1047" s="72"/>
      <c r="U1047" s="72"/>
      <c r="V1047" s="72"/>
      <c r="W1047" s="72"/>
      <c r="X1047" s="72"/>
      <c r="Y1047" s="72"/>
      <c r="Z1047" s="72"/>
      <c r="AA1047" s="72"/>
      <c r="AB1047" s="72"/>
    </row>
    <row r="1048" spans="1:28" ht="15" customHeight="1" x14ac:dyDescent="0.25">
      <c r="A1048" s="261"/>
      <c r="B1048" s="206"/>
      <c r="C1048" s="87"/>
      <c r="D1048" s="87"/>
      <c r="E1048" s="171"/>
      <c r="F1048" s="172"/>
      <c r="G1048" s="184"/>
      <c r="H1048" s="207"/>
      <c r="I1048" s="72"/>
      <c r="J1048" s="72"/>
      <c r="K1048" s="72"/>
      <c r="L1048" s="72"/>
      <c r="M1048" s="72"/>
      <c r="N1048" s="72"/>
      <c r="O1048" s="72"/>
      <c r="P1048" s="72"/>
      <c r="Q1048" s="72"/>
      <c r="R1048" s="72"/>
      <c r="S1048" s="72"/>
      <c r="T1048" s="72"/>
      <c r="U1048" s="72"/>
      <c r="V1048" s="72"/>
      <c r="W1048" s="72"/>
      <c r="X1048" s="72"/>
      <c r="Y1048" s="72"/>
      <c r="Z1048" s="72"/>
      <c r="AA1048" s="72"/>
      <c r="AB1048" s="72"/>
    </row>
    <row r="1049" spans="1:28" ht="15" customHeight="1" x14ac:dyDescent="0.2">
      <c r="A1049" s="261"/>
      <c r="B1049" s="203"/>
      <c r="C1049" s="63"/>
      <c r="D1049" s="63"/>
      <c r="E1049" s="171"/>
      <c r="F1049" s="172"/>
      <c r="G1049" s="63"/>
      <c r="H1049" s="64"/>
      <c r="I1049" s="72"/>
      <c r="J1049" s="72"/>
      <c r="K1049" s="72"/>
      <c r="L1049" s="72"/>
      <c r="M1049" s="72"/>
      <c r="N1049" s="72"/>
      <c r="O1049" s="72"/>
      <c r="P1049" s="72"/>
      <c r="Q1049" s="72"/>
      <c r="R1049" s="72"/>
      <c r="S1049" s="72"/>
      <c r="T1049" s="72"/>
      <c r="U1049" s="72"/>
      <c r="V1049" s="72"/>
      <c r="W1049" s="72"/>
      <c r="X1049" s="72"/>
      <c r="Y1049" s="72"/>
      <c r="Z1049" s="72"/>
      <c r="AA1049" s="72"/>
      <c r="AB1049" s="72"/>
    </row>
    <row r="1050" spans="1:28" ht="15" customHeight="1" x14ac:dyDescent="0.2">
      <c r="A1050" s="261"/>
      <c r="B1050" s="292">
        <f>+Presupuesto!$A$77</f>
        <v>13</v>
      </c>
      <c r="C1050" s="738" t="str">
        <f>+Presupuesto!$B$77</f>
        <v>INSTALACION ELECTRICA</v>
      </c>
      <c r="D1050" s="724"/>
      <c r="E1050" s="724"/>
      <c r="F1050" s="724"/>
      <c r="G1050" s="724"/>
      <c r="H1050" s="725"/>
      <c r="I1050" s="72"/>
      <c r="J1050" s="72"/>
      <c r="K1050" s="72"/>
      <c r="L1050" s="72"/>
      <c r="M1050" s="72"/>
      <c r="N1050" s="72"/>
      <c r="O1050" s="72"/>
      <c r="P1050" s="72"/>
      <c r="Q1050" s="72"/>
      <c r="R1050" s="72"/>
      <c r="S1050" s="72"/>
      <c r="T1050" s="72"/>
      <c r="U1050" s="72"/>
      <c r="V1050" s="72"/>
      <c r="W1050" s="72"/>
      <c r="X1050" s="72"/>
      <c r="Y1050" s="72"/>
      <c r="Z1050" s="72"/>
      <c r="AA1050" s="72"/>
      <c r="AB1050" s="72"/>
    </row>
    <row r="1051" spans="1:28" ht="15" customHeight="1" x14ac:dyDescent="0.2">
      <c r="A1051" s="261"/>
      <c r="B1051" s="160" t="str">
        <f>+Presupuesto!A81</f>
        <v>13.4</v>
      </c>
      <c r="C1051" s="723" t="str">
        <f>+Presupuesto!B81</f>
        <v>Cableado</v>
      </c>
      <c r="D1051" s="724"/>
      <c r="E1051" s="724"/>
      <c r="F1051" s="724"/>
      <c r="G1051" s="725"/>
      <c r="H1051" s="161" t="str">
        <f>+Presupuesto!C81</f>
        <v>gl</v>
      </c>
      <c r="I1051" s="72"/>
      <c r="J1051" s="72"/>
      <c r="K1051" s="72"/>
      <c r="L1051" s="72"/>
      <c r="M1051" s="72"/>
      <c r="N1051" s="72"/>
      <c r="O1051" s="72"/>
      <c r="P1051" s="72"/>
      <c r="Q1051" s="72"/>
      <c r="R1051" s="72"/>
      <c r="S1051" s="72"/>
      <c r="T1051" s="72"/>
      <c r="U1051" s="72"/>
      <c r="V1051" s="72"/>
      <c r="W1051" s="72"/>
      <c r="X1051" s="72"/>
      <c r="Y1051" s="72"/>
      <c r="Z1051" s="72"/>
      <c r="AA1051" s="72"/>
      <c r="AB1051" s="72"/>
    </row>
    <row r="1052" spans="1:28" ht="15" customHeight="1" x14ac:dyDescent="0.25">
      <c r="A1052" s="261"/>
      <c r="B1052" s="726" t="s">
        <v>180</v>
      </c>
      <c r="C1052" s="727"/>
      <c r="D1052" s="220"/>
      <c r="E1052" s="729" t="s">
        <v>177</v>
      </c>
      <c r="F1052" s="163" t="s">
        <v>181</v>
      </c>
      <c r="G1052" s="221" t="s">
        <v>182</v>
      </c>
      <c r="H1052" s="222" t="s">
        <v>181</v>
      </c>
      <c r="I1052" s="72"/>
      <c r="J1052" s="72"/>
      <c r="K1052" s="72"/>
      <c r="L1052" s="72"/>
      <c r="M1052" s="72"/>
      <c r="N1052" s="72"/>
      <c r="O1052" s="72"/>
      <c r="P1052" s="72"/>
      <c r="Q1052" s="72"/>
      <c r="R1052" s="72"/>
      <c r="S1052" s="72"/>
      <c r="T1052" s="72"/>
      <c r="U1052" s="72"/>
      <c r="V1052" s="72"/>
      <c r="W1052" s="72"/>
      <c r="X1052" s="72"/>
      <c r="Y1052" s="72"/>
      <c r="Z1052" s="72"/>
      <c r="AA1052" s="72"/>
      <c r="AB1052" s="72"/>
    </row>
    <row r="1053" spans="1:28" ht="15" customHeight="1" x14ac:dyDescent="0.25">
      <c r="A1053" s="261"/>
      <c r="B1053" s="728"/>
      <c r="C1053" s="681"/>
      <c r="D1053" s="223"/>
      <c r="E1053" s="730"/>
      <c r="F1053" s="167" t="s">
        <v>183</v>
      </c>
      <c r="G1053" s="224" t="s">
        <v>184</v>
      </c>
      <c r="H1053" s="225" t="s">
        <v>178</v>
      </c>
      <c r="I1053" s="72"/>
      <c r="J1053" s="72"/>
      <c r="K1053" s="72"/>
      <c r="L1053" s="72"/>
      <c r="M1053" s="72"/>
      <c r="N1053" s="72"/>
      <c r="O1053" s="72"/>
      <c r="P1053" s="72"/>
      <c r="Q1053" s="72"/>
      <c r="R1053" s="72"/>
      <c r="S1053" s="72"/>
      <c r="T1053" s="72"/>
      <c r="U1053" s="72"/>
      <c r="V1053" s="72"/>
      <c r="W1053" s="72"/>
      <c r="X1053" s="72"/>
      <c r="Y1053" s="72"/>
      <c r="Z1053" s="72"/>
      <c r="AA1053" s="72"/>
      <c r="AB1053" s="72"/>
    </row>
    <row r="1054" spans="1:28" ht="15" customHeight="1" x14ac:dyDescent="0.2">
      <c r="A1054" s="261"/>
      <c r="B1054" s="170"/>
      <c r="C1054" s="89"/>
      <c r="D1054" s="89"/>
      <c r="E1054" s="171"/>
      <c r="F1054" s="172"/>
      <c r="G1054" s="89"/>
      <c r="H1054" s="226"/>
      <c r="I1054" s="72"/>
      <c r="J1054" s="72"/>
      <c r="K1054" s="72"/>
      <c r="L1054" s="72"/>
      <c r="M1054" s="72"/>
      <c r="N1054" s="72"/>
      <c r="O1054" s="72"/>
      <c r="P1054" s="72"/>
      <c r="Q1054" s="72"/>
      <c r="R1054" s="72"/>
      <c r="S1054" s="72"/>
      <c r="T1054" s="72"/>
      <c r="U1054" s="72"/>
      <c r="V1054" s="72"/>
      <c r="W1054" s="72"/>
      <c r="X1054" s="72"/>
      <c r="Y1054" s="72"/>
      <c r="Z1054" s="72"/>
      <c r="AA1054" s="72"/>
      <c r="AB1054" s="72"/>
    </row>
    <row r="1055" spans="1:28" ht="15" customHeight="1" x14ac:dyDescent="0.25">
      <c r="A1055" s="261"/>
      <c r="B1055" s="731" t="s">
        <v>185</v>
      </c>
      <c r="C1055" s="686"/>
      <c r="D1055" s="227"/>
      <c r="E1055" s="174"/>
      <c r="F1055" s="175"/>
      <c r="G1055" s="228"/>
      <c r="H1055" s="229">
        <f>SUM(H1056:H1063)</f>
        <v>3701691.3074955028</v>
      </c>
      <c r="I1055" s="72"/>
      <c r="J1055" s="72"/>
      <c r="K1055" s="72"/>
      <c r="L1055" s="72"/>
      <c r="M1055" s="72"/>
      <c r="N1055" s="72"/>
      <c r="O1055" s="72"/>
      <c r="P1055" s="72"/>
      <c r="Q1055" s="72"/>
      <c r="R1055" s="72"/>
      <c r="S1055" s="72"/>
      <c r="T1055" s="72"/>
      <c r="U1055" s="72"/>
      <c r="V1055" s="72"/>
      <c r="W1055" s="72"/>
      <c r="X1055" s="72"/>
      <c r="Y1055" s="72"/>
      <c r="Z1055" s="72"/>
      <c r="AA1055" s="72"/>
      <c r="AB1055" s="72"/>
    </row>
    <row r="1056" spans="1:28" ht="15" customHeight="1" x14ac:dyDescent="0.25">
      <c r="A1056" s="261"/>
      <c r="B1056" s="270" t="str">
        <f>+'Lista de Precios'!$B$139</f>
        <v>Cable 1x1,5mm</v>
      </c>
      <c r="C1056" s="67"/>
      <c r="D1056" s="251"/>
      <c r="E1056" s="180" t="str">
        <f>+'Lista de Precios'!$C$139</f>
        <v>m</v>
      </c>
      <c r="F1056" s="181">
        <f>+'Lista de Precios'!$D$139</f>
        <v>626.67287832166835</v>
      </c>
      <c r="G1056" s="283">
        <v>1140</v>
      </c>
      <c r="H1056" s="232">
        <f t="shared" ref="H1056:H1063" si="12">PRODUCT(F1056*G1056)</f>
        <v>714407.08128670196</v>
      </c>
      <c r="I1056" s="72"/>
      <c r="J1056" s="72"/>
      <c r="K1056" s="72"/>
      <c r="L1056" s="72"/>
      <c r="M1056" s="72"/>
      <c r="N1056" s="72"/>
      <c r="O1056" s="72"/>
      <c r="P1056" s="72"/>
      <c r="Q1056" s="72"/>
      <c r="R1056" s="72"/>
      <c r="S1056" s="72"/>
      <c r="T1056" s="72"/>
      <c r="U1056" s="72"/>
      <c r="V1056" s="72"/>
      <c r="W1056" s="72"/>
      <c r="X1056" s="72"/>
      <c r="Y1056" s="72"/>
      <c r="Z1056" s="72"/>
      <c r="AA1056" s="72"/>
      <c r="AB1056" s="72"/>
    </row>
    <row r="1057" spans="1:28" ht="15" customHeight="1" x14ac:dyDescent="0.25">
      <c r="A1057" s="261"/>
      <c r="B1057" s="270" t="str">
        <f>+'Lista de Precios'!$B$140</f>
        <v>Cable 1x2,5mm</v>
      </c>
      <c r="C1057" s="67"/>
      <c r="D1057" s="251"/>
      <c r="E1057" s="180" t="str">
        <f>+'Lista de Precios'!$C$140</f>
        <v>m</v>
      </c>
      <c r="F1057" s="181">
        <f>+'Lista de Precios'!$D$140</f>
        <v>997.33569415709167</v>
      </c>
      <c r="G1057" s="283">
        <v>720</v>
      </c>
      <c r="H1057" s="232">
        <f t="shared" si="12"/>
        <v>718081.69979310594</v>
      </c>
      <c r="I1057" s="72"/>
      <c r="J1057" s="72"/>
      <c r="K1057" s="72"/>
      <c r="L1057" s="72"/>
      <c r="M1057" s="72"/>
      <c r="N1057" s="72"/>
      <c r="O1057" s="72"/>
      <c r="P1057" s="72"/>
      <c r="Q1057" s="72"/>
      <c r="R1057" s="72"/>
      <c r="S1057" s="72"/>
      <c r="T1057" s="72"/>
      <c r="U1057" s="72"/>
      <c r="V1057" s="72"/>
      <c r="W1057" s="72"/>
      <c r="X1057" s="72"/>
      <c r="Y1057" s="72"/>
      <c r="Z1057" s="72"/>
      <c r="AA1057" s="72"/>
      <c r="AB1057" s="72"/>
    </row>
    <row r="1058" spans="1:28" ht="15" customHeight="1" x14ac:dyDescent="0.25">
      <c r="A1058" s="261"/>
      <c r="B1058" s="270" t="str">
        <f>+'Lista de Precios'!$B$141</f>
        <v>Cable 1x4,0mm</v>
      </c>
      <c r="C1058" s="67"/>
      <c r="D1058" s="251"/>
      <c r="E1058" s="180" t="str">
        <f>+'Lista de Precios'!$C$141</f>
        <v>m</v>
      </c>
      <c r="F1058" s="181">
        <f>+'Lista de Precios'!$D$141</f>
        <v>1579.9897049541296</v>
      </c>
      <c r="G1058" s="283">
        <v>218</v>
      </c>
      <c r="H1058" s="232">
        <f t="shared" si="12"/>
        <v>344437.75568000023</v>
      </c>
      <c r="I1058" s="72"/>
      <c r="J1058" s="72"/>
      <c r="K1058" s="72"/>
      <c r="L1058" s="72"/>
      <c r="M1058" s="72"/>
      <c r="N1058" s="72"/>
      <c r="O1058" s="72"/>
      <c r="P1058" s="72"/>
      <c r="Q1058" s="72"/>
      <c r="R1058" s="72"/>
      <c r="S1058" s="72"/>
      <c r="T1058" s="72"/>
      <c r="U1058" s="72"/>
      <c r="V1058" s="72"/>
      <c r="W1058" s="72"/>
      <c r="X1058" s="72"/>
      <c r="Y1058" s="72"/>
      <c r="Z1058" s="72"/>
      <c r="AA1058" s="72"/>
      <c r="AB1058" s="72"/>
    </row>
    <row r="1059" spans="1:28" ht="15" customHeight="1" x14ac:dyDescent="0.25">
      <c r="A1059" s="261"/>
      <c r="B1059" s="270" t="str">
        <f>+'Lista de Precios'!$B$142</f>
        <v>Cable 1x6,0mm</v>
      </c>
      <c r="C1059" s="67"/>
      <c r="D1059" s="251"/>
      <c r="E1059" s="180" t="str">
        <f>+'Lista de Precios'!$C$142</f>
        <v>m</v>
      </c>
      <c r="F1059" s="181">
        <f>+'Lista de Precios'!$D$142</f>
        <v>2388.524413534562</v>
      </c>
      <c r="G1059" s="283">
        <v>32</v>
      </c>
      <c r="H1059" s="232">
        <f t="shared" si="12"/>
        <v>76432.781233105983</v>
      </c>
      <c r="I1059" s="72"/>
      <c r="J1059" s="72"/>
      <c r="K1059" s="72"/>
      <c r="L1059" s="72"/>
      <c r="M1059" s="72"/>
      <c r="N1059" s="72"/>
      <c r="O1059" s="72"/>
      <c r="P1059" s="72"/>
      <c r="Q1059" s="72"/>
      <c r="R1059" s="72"/>
      <c r="S1059" s="72"/>
      <c r="T1059" s="72"/>
      <c r="U1059" s="72"/>
      <c r="V1059" s="72"/>
      <c r="W1059" s="72"/>
      <c r="X1059" s="72"/>
      <c r="Y1059" s="72"/>
      <c r="Z1059" s="72"/>
      <c r="AA1059" s="72"/>
      <c r="AB1059" s="72"/>
    </row>
    <row r="1060" spans="1:28" ht="15" customHeight="1" x14ac:dyDescent="0.25">
      <c r="A1060" s="261"/>
      <c r="B1060" s="270" t="str">
        <f>+'Lista de Precios'!$B$143</f>
        <v xml:space="preserve">Cable telefonico 2 pares </v>
      </c>
      <c r="C1060" s="67"/>
      <c r="D1060" s="251"/>
      <c r="E1060" s="180" t="str">
        <f>+'Lista de Precios'!$C$143</f>
        <v>m</v>
      </c>
      <c r="F1060" s="181">
        <f>+'Lista de Precios'!$D$143</f>
        <v>589.26859272102877</v>
      </c>
      <c r="G1060" s="283">
        <v>150</v>
      </c>
      <c r="H1060" s="232">
        <f t="shared" si="12"/>
        <v>88390.288908154311</v>
      </c>
      <c r="I1060" s="72"/>
      <c r="J1060" s="72"/>
      <c r="K1060" s="72"/>
      <c r="L1060" s="72"/>
      <c r="M1060" s="72"/>
      <c r="N1060" s="72"/>
      <c r="O1060" s="72"/>
      <c r="P1060" s="72"/>
      <c r="Q1060" s="72"/>
      <c r="R1060" s="72"/>
      <c r="S1060" s="72"/>
      <c r="T1060" s="72"/>
      <c r="U1060" s="72"/>
      <c r="V1060" s="72"/>
      <c r="W1060" s="72"/>
      <c r="X1060" s="72"/>
      <c r="Y1060" s="72"/>
      <c r="Z1060" s="72"/>
      <c r="AA1060" s="72"/>
      <c r="AB1060" s="72"/>
    </row>
    <row r="1061" spans="1:28" ht="15" customHeight="1" x14ac:dyDescent="0.25">
      <c r="A1061" s="261"/>
      <c r="B1061" s="270" t="str">
        <f>+'Lista de Precios'!$B$144</f>
        <v>Cable subterraneo 4x4mm</v>
      </c>
      <c r="C1061" s="67"/>
      <c r="D1061" s="251"/>
      <c r="E1061" s="180" t="str">
        <f>+'Lista de Precios'!$C$144</f>
        <v>m</v>
      </c>
      <c r="F1061" s="181">
        <f>+'Lista de Precios'!$D$144</f>
        <v>8520.8350429320726</v>
      </c>
      <c r="G1061" s="283">
        <v>50</v>
      </c>
      <c r="H1061" s="232">
        <f t="shared" si="12"/>
        <v>426041.75214660366</v>
      </c>
      <c r="I1061" s="72"/>
      <c r="J1061" s="72"/>
      <c r="K1061" s="72"/>
      <c r="L1061" s="72"/>
      <c r="M1061" s="72"/>
      <c r="N1061" s="72"/>
      <c r="O1061" s="72"/>
      <c r="P1061" s="72"/>
      <c r="Q1061" s="72"/>
      <c r="R1061" s="72"/>
      <c r="S1061" s="72"/>
      <c r="T1061" s="72"/>
      <c r="U1061" s="72"/>
      <c r="V1061" s="72"/>
      <c r="W1061" s="72"/>
      <c r="X1061" s="72"/>
      <c r="Y1061" s="72"/>
      <c r="Z1061" s="72"/>
      <c r="AA1061" s="72"/>
      <c r="AB1061" s="72"/>
    </row>
    <row r="1062" spans="1:28" ht="15" customHeight="1" x14ac:dyDescent="0.25">
      <c r="A1062" s="261"/>
      <c r="B1062" s="270" t="str">
        <f>+'Lista de Precios'!$B$145</f>
        <v>Cable subterraneo 4x16mm + T</v>
      </c>
      <c r="C1062" s="67"/>
      <c r="D1062" s="251"/>
      <c r="E1062" s="180" t="str">
        <f>+'Lista de Precios'!$C$145</f>
        <v>m</v>
      </c>
      <c r="F1062" s="181">
        <f>+'Lista de Precios'!$D$145</f>
        <v>37689.294617043095</v>
      </c>
      <c r="G1062" s="283">
        <v>30</v>
      </c>
      <c r="H1062" s="232">
        <f t="shared" si="12"/>
        <v>1130678.8385112928</v>
      </c>
      <c r="I1062" s="72"/>
      <c r="J1062" s="72"/>
      <c r="K1062" s="72"/>
      <c r="L1062" s="72"/>
      <c r="M1062" s="72"/>
      <c r="N1062" s="72"/>
      <c r="O1062" s="72"/>
      <c r="P1062" s="72"/>
      <c r="Q1062" s="72"/>
      <c r="R1062" s="72"/>
      <c r="S1062" s="72"/>
      <c r="T1062" s="72"/>
      <c r="U1062" s="72"/>
      <c r="V1062" s="72"/>
      <c r="W1062" s="72"/>
      <c r="X1062" s="72"/>
      <c r="Y1062" s="72"/>
      <c r="Z1062" s="72"/>
      <c r="AA1062" s="72"/>
      <c r="AB1062" s="72"/>
    </row>
    <row r="1063" spans="1:28" ht="15" customHeight="1" x14ac:dyDescent="0.25">
      <c r="A1063" s="261"/>
      <c r="B1063" s="270" t="str">
        <f>+'Lista de Precios'!$B$146</f>
        <v>Cable CU desnudo 1x16mm</v>
      </c>
      <c r="C1063" s="67"/>
      <c r="D1063" s="251"/>
      <c r="E1063" s="180" t="str">
        <f>+'Lista de Precios'!$C$146</f>
        <v>m</v>
      </c>
      <c r="F1063" s="181">
        <f>+'Lista de Precios'!$D$146</f>
        <v>6774.0369978846074</v>
      </c>
      <c r="G1063" s="283">
        <v>30</v>
      </c>
      <c r="H1063" s="232">
        <f t="shared" si="12"/>
        <v>203221.10993653821</v>
      </c>
      <c r="I1063" s="72"/>
      <c r="J1063" s="72"/>
      <c r="K1063" s="72"/>
      <c r="L1063" s="72"/>
      <c r="M1063" s="72"/>
      <c r="N1063" s="72"/>
      <c r="O1063" s="72"/>
      <c r="P1063" s="72"/>
      <c r="Q1063" s="72"/>
      <c r="R1063" s="72"/>
      <c r="S1063" s="72"/>
      <c r="T1063" s="72"/>
      <c r="U1063" s="72"/>
      <c r="V1063" s="72"/>
      <c r="W1063" s="72"/>
      <c r="X1063" s="72"/>
      <c r="Y1063" s="72"/>
      <c r="Z1063" s="72"/>
      <c r="AA1063" s="72"/>
      <c r="AB1063" s="72"/>
    </row>
    <row r="1064" spans="1:28" ht="15" customHeight="1" x14ac:dyDescent="0.25">
      <c r="A1064" s="261"/>
      <c r="B1064" s="215"/>
      <c r="C1064" s="233"/>
      <c r="D1064" s="288"/>
      <c r="E1064" s="180"/>
      <c r="F1064" s="181"/>
      <c r="G1064" s="68"/>
      <c r="H1064" s="232"/>
      <c r="I1064" s="72"/>
      <c r="J1064" s="72"/>
      <c r="K1064" s="72"/>
      <c r="L1064" s="72"/>
      <c r="M1064" s="72"/>
      <c r="N1064" s="72"/>
      <c r="O1064" s="72"/>
      <c r="P1064" s="72"/>
      <c r="Q1064" s="72"/>
      <c r="R1064" s="72"/>
      <c r="S1064" s="72"/>
      <c r="T1064" s="72"/>
      <c r="U1064" s="72"/>
      <c r="V1064" s="72"/>
      <c r="W1064" s="72"/>
      <c r="X1064" s="72"/>
      <c r="Y1064" s="72"/>
      <c r="Z1064" s="72"/>
      <c r="AA1064" s="72"/>
      <c r="AB1064" s="72"/>
    </row>
    <row r="1065" spans="1:28" ht="15" customHeight="1" x14ac:dyDescent="0.25">
      <c r="A1065" s="261"/>
      <c r="B1065" s="732" t="s">
        <v>186</v>
      </c>
      <c r="C1065" s="623"/>
      <c r="D1065" s="234"/>
      <c r="E1065" s="189"/>
      <c r="F1065" s="190"/>
      <c r="G1065" s="235"/>
      <c r="H1065" s="236">
        <f>SUM(H1066:H1067)</f>
        <v>1321742.9273999999</v>
      </c>
      <c r="I1065" s="72"/>
      <c r="J1065" s="72"/>
      <c r="K1065" s="72"/>
      <c r="L1065" s="72"/>
      <c r="M1065" s="72"/>
      <c r="N1065" s="72"/>
      <c r="O1065" s="72"/>
      <c r="P1065" s="72"/>
      <c r="Q1065" s="72"/>
      <c r="R1065" s="72"/>
      <c r="S1065" s="72"/>
      <c r="T1065" s="72"/>
      <c r="U1065" s="72"/>
      <c r="V1065" s="72"/>
      <c r="W1065" s="72"/>
      <c r="X1065" s="72"/>
      <c r="Y1065" s="72"/>
      <c r="Z1065" s="72"/>
      <c r="AA1065" s="72"/>
      <c r="AB1065" s="72"/>
    </row>
    <row r="1066" spans="1:28" ht="15" customHeight="1" x14ac:dyDescent="0.2">
      <c r="A1066" s="261"/>
      <c r="B1066" s="720" t="s">
        <v>187</v>
      </c>
      <c r="C1066" s="623"/>
      <c r="D1066" s="233"/>
      <c r="E1066" s="180" t="s">
        <v>188</v>
      </c>
      <c r="F1066" s="181">
        <f>+'Mano de Obra'!$J$8</f>
        <v>10110.714599999999</v>
      </c>
      <c r="G1066" s="68">
        <v>95</v>
      </c>
      <c r="H1066" s="232">
        <f>PRODUCT(F1066*G1066)</f>
        <v>960517.88699999999</v>
      </c>
      <c r="I1066" s="72"/>
      <c r="J1066" s="72"/>
      <c r="K1066" s="72"/>
      <c r="L1066" s="72"/>
      <c r="M1066" s="72"/>
      <c r="N1066" s="72"/>
      <c r="O1066" s="72"/>
      <c r="P1066" s="72"/>
      <c r="Q1066" s="72"/>
      <c r="R1066" s="72"/>
      <c r="S1066" s="72"/>
      <c r="T1066" s="72"/>
      <c r="U1066" s="72"/>
      <c r="V1066" s="72"/>
      <c r="W1066" s="72"/>
      <c r="X1066" s="72"/>
      <c r="Y1066" s="72"/>
      <c r="Z1066" s="72"/>
      <c r="AA1066" s="72"/>
      <c r="AB1066" s="72"/>
    </row>
    <row r="1067" spans="1:28" ht="15" customHeight="1" x14ac:dyDescent="0.2">
      <c r="A1067" s="261"/>
      <c r="B1067" s="720" t="s">
        <v>191</v>
      </c>
      <c r="C1067" s="623"/>
      <c r="D1067" s="233"/>
      <c r="E1067" s="180" t="s">
        <v>188</v>
      </c>
      <c r="F1067" s="181">
        <f>+'Mano de Obra'!$J$10</f>
        <v>8600.5962</v>
      </c>
      <c r="G1067" s="68">
        <v>42</v>
      </c>
      <c r="H1067" s="232">
        <f>PRODUCT(F1067*G1067)</f>
        <v>361225.0404</v>
      </c>
      <c r="I1067" s="72"/>
      <c r="J1067" s="72"/>
      <c r="K1067" s="72"/>
      <c r="L1067" s="72"/>
      <c r="M1067" s="72"/>
      <c r="N1067" s="72"/>
      <c r="O1067" s="72"/>
      <c r="P1067" s="72"/>
      <c r="Q1067" s="72"/>
      <c r="R1067" s="72"/>
      <c r="S1067" s="72"/>
      <c r="T1067" s="72"/>
      <c r="U1067" s="72"/>
      <c r="V1067" s="72"/>
      <c r="W1067" s="72"/>
      <c r="X1067" s="72"/>
      <c r="Y1067" s="72"/>
      <c r="Z1067" s="72"/>
      <c r="AA1067" s="72"/>
      <c r="AB1067" s="72"/>
    </row>
    <row r="1068" spans="1:28" ht="15" customHeight="1" x14ac:dyDescent="0.2">
      <c r="A1068" s="261"/>
      <c r="B1068" s="721"/>
      <c r="C1068" s="722"/>
      <c r="D1068" s="252"/>
      <c r="E1068" s="196"/>
      <c r="F1068" s="253"/>
      <c r="G1068" s="238"/>
      <c r="H1068" s="254"/>
      <c r="I1068" s="72"/>
      <c r="J1068" s="72"/>
      <c r="K1068" s="72"/>
      <c r="L1068" s="72"/>
      <c r="M1068" s="72"/>
      <c r="N1068" s="72"/>
      <c r="O1068" s="72"/>
      <c r="P1068" s="72"/>
      <c r="Q1068" s="72"/>
      <c r="R1068" s="72"/>
      <c r="S1068" s="72"/>
      <c r="T1068" s="72"/>
      <c r="U1068" s="72"/>
      <c r="V1068" s="72"/>
      <c r="W1068" s="72"/>
      <c r="X1068" s="72"/>
      <c r="Y1068" s="72"/>
      <c r="Z1068" s="72"/>
      <c r="AA1068" s="72"/>
      <c r="AB1068" s="72"/>
    </row>
    <row r="1069" spans="1:28" ht="15" customHeight="1" x14ac:dyDescent="0.2">
      <c r="A1069" s="261"/>
      <c r="B1069" s="200"/>
      <c r="C1069" s="240"/>
      <c r="D1069" s="240"/>
      <c r="E1069" s="171"/>
      <c r="F1069" s="172"/>
      <c r="G1069" s="184"/>
      <c r="H1069" s="64"/>
      <c r="I1069" s="72"/>
      <c r="J1069" s="72"/>
      <c r="K1069" s="72"/>
      <c r="L1069" s="72"/>
      <c r="M1069" s="72"/>
      <c r="N1069" s="72"/>
      <c r="O1069" s="72"/>
      <c r="P1069" s="72"/>
      <c r="Q1069" s="72"/>
      <c r="R1069" s="72"/>
      <c r="S1069" s="72"/>
      <c r="T1069" s="72"/>
      <c r="U1069" s="72"/>
      <c r="V1069" s="72"/>
      <c r="W1069" s="72"/>
      <c r="X1069" s="72"/>
      <c r="Y1069" s="72"/>
      <c r="Z1069" s="72"/>
      <c r="AA1069" s="72"/>
      <c r="AB1069" s="72"/>
    </row>
    <row r="1070" spans="1:28" ht="15" customHeight="1" x14ac:dyDescent="0.25">
      <c r="A1070" s="261"/>
      <c r="B1070" s="203"/>
      <c r="C1070" s="63"/>
      <c r="D1070" s="63"/>
      <c r="E1070" s="171"/>
      <c r="F1070" s="172"/>
      <c r="G1070" s="241" t="s">
        <v>190</v>
      </c>
      <c r="H1070" s="242">
        <f>SUM(H1055,H1065)</f>
        <v>5023434.2348955031</v>
      </c>
      <c r="I1070" s="72"/>
      <c r="J1070" s="72"/>
      <c r="K1070" s="72"/>
      <c r="L1070" s="72"/>
      <c r="M1070" s="72"/>
      <c r="N1070" s="72"/>
      <c r="O1070" s="72"/>
      <c r="P1070" s="72"/>
      <c r="Q1070" s="72"/>
      <c r="R1070" s="72"/>
      <c r="S1070" s="72"/>
      <c r="T1070" s="72"/>
      <c r="U1070" s="72"/>
      <c r="V1070" s="72"/>
      <c r="W1070" s="72"/>
      <c r="X1070" s="72"/>
      <c r="Y1070" s="72"/>
      <c r="Z1070" s="72"/>
      <c r="AA1070" s="72"/>
      <c r="AB1070" s="72"/>
    </row>
    <row r="1071" spans="1:28" ht="15" customHeight="1" x14ac:dyDescent="0.25">
      <c r="A1071" s="261"/>
      <c r="B1071" s="206"/>
      <c r="C1071" s="87"/>
      <c r="D1071" s="87"/>
      <c r="E1071" s="171"/>
      <c r="F1071" s="172"/>
      <c r="G1071" s="184"/>
      <c r="H1071" s="207"/>
      <c r="I1071" s="72"/>
      <c r="J1071" s="72"/>
      <c r="K1071" s="72"/>
      <c r="L1071" s="72"/>
      <c r="M1071" s="72"/>
      <c r="N1071" s="72"/>
      <c r="O1071" s="72"/>
      <c r="P1071" s="72"/>
      <c r="Q1071" s="72"/>
      <c r="R1071" s="72"/>
      <c r="S1071" s="72"/>
      <c r="T1071" s="72"/>
      <c r="U1071" s="72"/>
      <c r="V1071" s="72"/>
      <c r="W1071" s="72"/>
      <c r="X1071" s="72"/>
      <c r="Y1071" s="72"/>
      <c r="Z1071" s="72"/>
      <c r="AA1071" s="72"/>
      <c r="AB1071" s="72"/>
    </row>
    <row r="1072" spans="1:28" ht="15" customHeight="1" x14ac:dyDescent="0.25">
      <c r="A1072" s="261"/>
      <c r="B1072" s="206"/>
      <c r="C1072" s="87"/>
      <c r="D1072" s="87"/>
      <c r="E1072" s="171"/>
      <c r="F1072" s="172"/>
      <c r="G1072" s="184"/>
      <c r="H1072" s="207"/>
      <c r="I1072" s="72"/>
      <c r="J1072" s="72"/>
      <c r="K1072" s="72"/>
      <c r="L1072" s="72"/>
      <c r="M1072" s="72"/>
      <c r="N1072" s="72"/>
      <c r="O1072" s="72"/>
      <c r="P1072" s="72"/>
      <c r="Q1072" s="72"/>
      <c r="R1072" s="72"/>
      <c r="S1072" s="72"/>
      <c r="T1072" s="72"/>
      <c r="U1072" s="72"/>
      <c r="V1072" s="72"/>
      <c r="W1072" s="72"/>
      <c r="X1072" s="72"/>
      <c r="Y1072" s="72"/>
      <c r="Z1072" s="72"/>
      <c r="AA1072" s="72"/>
      <c r="AB1072" s="72"/>
    </row>
    <row r="1073" spans="1:28" ht="15" customHeight="1" x14ac:dyDescent="0.2">
      <c r="A1073" s="261"/>
      <c r="B1073" s="203"/>
      <c r="C1073" s="63"/>
      <c r="D1073" s="63"/>
      <c r="E1073" s="171"/>
      <c r="F1073" s="172"/>
      <c r="G1073" s="63"/>
      <c r="H1073" s="64"/>
      <c r="I1073" s="72"/>
      <c r="J1073" s="72"/>
      <c r="K1073" s="72"/>
      <c r="L1073" s="72"/>
      <c r="M1073" s="72"/>
      <c r="N1073" s="72"/>
      <c r="O1073" s="72"/>
      <c r="P1073" s="72"/>
      <c r="Q1073" s="72"/>
      <c r="R1073" s="72"/>
      <c r="S1073" s="72"/>
      <c r="T1073" s="72"/>
      <c r="U1073" s="72"/>
      <c r="V1073" s="72"/>
      <c r="W1073" s="72"/>
      <c r="X1073" s="72"/>
      <c r="Y1073" s="72"/>
      <c r="Z1073" s="72"/>
      <c r="AA1073" s="72"/>
      <c r="AB1073" s="72"/>
    </row>
    <row r="1074" spans="1:28" ht="15" customHeight="1" x14ac:dyDescent="0.2">
      <c r="A1074" s="261"/>
      <c r="B1074" s="292">
        <f>+Presupuesto!$A$77</f>
        <v>13</v>
      </c>
      <c r="C1074" s="738" t="str">
        <f>+Presupuesto!$B$77</f>
        <v>INSTALACION ELECTRICA</v>
      </c>
      <c r="D1074" s="724"/>
      <c r="E1074" s="724"/>
      <c r="F1074" s="724"/>
      <c r="G1074" s="724"/>
      <c r="H1074" s="725"/>
      <c r="I1074" s="72"/>
      <c r="J1074" s="72"/>
      <c r="K1074" s="72"/>
      <c r="L1074" s="72"/>
      <c r="M1074" s="72"/>
      <c r="N1074" s="72"/>
      <c r="O1074" s="72"/>
      <c r="P1074" s="72"/>
      <c r="Q1074" s="72"/>
      <c r="R1074" s="72"/>
      <c r="S1074" s="72"/>
      <c r="T1074" s="72"/>
      <c r="U1074" s="72"/>
      <c r="V1074" s="72"/>
      <c r="W1074" s="72"/>
      <c r="X1074" s="72"/>
      <c r="Y1074" s="72"/>
      <c r="Z1074" s="72"/>
      <c r="AA1074" s="72"/>
      <c r="AB1074" s="72"/>
    </row>
    <row r="1075" spans="1:28" ht="15" customHeight="1" x14ac:dyDescent="0.2">
      <c r="A1075" s="261"/>
      <c r="B1075" s="160" t="str">
        <f>+Presupuesto!A82</f>
        <v>13.5</v>
      </c>
      <c r="C1075" s="723" t="str">
        <f>+Presupuesto!B82</f>
        <v>Tableros generales y seccionales, disyuntor, elementos de comando</v>
      </c>
      <c r="D1075" s="724"/>
      <c r="E1075" s="724"/>
      <c r="F1075" s="724"/>
      <c r="G1075" s="725"/>
      <c r="H1075" s="161" t="str">
        <f>+Presupuesto!C82</f>
        <v>gl</v>
      </c>
      <c r="I1075" s="72"/>
      <c r="J1075" s="72"/>
      <c r="K1075" s="72"/>
      <c r="L1075" s="72"/>
      <c r="M1075" s="72"/>
      <c r="N1075" s="72"/>
      <c r="O1075" s="72"/>
      <c r="P1075" s="72"/>
      <c r="Q1075" s="72"/>
      <c r="R1075" s="72"/>
      <c r="S1075" s="72"/>
      <c r="T1075" s="72"/>
      <c r="U1075" s="72"/>
      <c r="V1075" s="72"/>
      <c r="W1075" s="72"/>
      <c r="X1075" s="72"/>
      <c r="Y1075" s="72"/>
      <c r="Z1075" s="72"/>
      <c r="AA1075" s="72"/>
      <c r="AB1075" s="72"/>
    </row>
    <row r="1076" spans="1:28" ht="15" customHeight="1" x14ac:dyDescent="0.25">
      <c r="A1076" s="261"/>
      <c r="B1076" s="726" t="s">
        <v>180</v>
      </c>
      <c r="C1076" s="727"/>
      <c r="D1076" s="220"/>
      <c r="E1076" s="729" t="s">
        <v>177</v>
      </c>
      <c r="F1076" s="163" t="s">
        <v>181</v>
      </c>
      <c r="G1076" s="221" t="s">
        <v>182</v>
      </c>
      <c r="H1076" s="222" t="s">
        <v>181</v>
      </c>
      <c r="I1076" s="72"/>
      <c r="J1076" s="72"/>
      <c r="K1076" s="72"/>
      <c r="L1076" s="72"/>
      <c r="M1076" s="72"/>
      <c r="N1076" s="72"/>
      <c r="O1076" s="72"/>
      <c r="P1076" s="72"/>
      <c r="Q1076" s="72"/>
      <c r="R1076" s="72"/>
      <c r="S1076" s="72"/>
      <c r="T1076" s="72"/>
      <c r="U1076" s="72"/>
      <c r="V1076" s="72"/>
      <c r="W1076" s="72"/>
      <c r="X1076" s="72"/>
      <c r="Y1076" s="72"/>
      <c r="Z1076" s="72"/>
      <c r="AA1076" s="72"/>
      <c r="AB1076" s="72"/>
    </row>
    <row r="1077" spans="1:28" ht="15" customHeight="1" x14ac:dyDescent="0.25">
      <c r="A1077" s="261"/>
      <c r="B1077" s="728"/>
      <c r="C1077" s="681"/>
      <c r="D1077" s="223"/>
      <c r="E1077" s="730"/>
      <c r="F1077" s="167" t="s">
        <v>183</v>
      </c>
      <c r="G1077" s="224" t="s">
        <v>184</v>
      </c>
      <c r="H1077" s="225" t="s">
        <v>178</v>
      </c>
      <c r="I1077" s="72"/>
      <c r="J1077" s="72"/>
      <c r="K1077" s="72"/>
      <c r="L1077" s="72"/>
      <c r="M1077" s="72"/>
      <c r="N1077" s="72"/>
      <c r="O1077" s="72"/>
      <c r="P1077" s="72"/>
      <c r="Q1077" s="72"/>
      <c r="R1077" s="72"/>
      <c r="S1077" s="72"/>
      <c r="T1077" s="72"/>
      <c r="U1077" s="72"/>
      <c r="V1077" s="72"/>
      <c r="W1077" s="72"/>
      <c r="X1077" s="72"/>
      <c r="Y1077" s="72"/>
      <c r="Z1077" s="72"/>
      <c r="AA1077" s="72"/>
      <c r="AB1077" s="72"/>
    </row>
    <row r="1078" spans="1:28" ht="15" customHeight="1" x14ac:dyDescent="0.2">
      <c r="A1078" s="261"/>
      <c r="B1078" s="170"/>
      <c r="C1078" s="89"/>
      <c r="D1078" s="89"/>
      <c r="E1078" s="171"/>
      <c r="F1078" s="172"/>
      <c r="G1078" s="89"/>
      <c r="H1078" s="226"/>
      <c r="I1078" s="72"/>
      <c r="J1078" s="72"/>
      <c r="K1078" s="72"/>
      <c r="L1078" s="72"/>
      <c r="M1078" s="72"/>
      <c r="N1078" s="72"/>
      <c r="O1078" s="72"/>
      <c r="P1078" s="72"/>
      <c r="Q1078" s="72"/>
      <c r="R1078" s="72"/>
      <c r="S1078" s="72"/>
      <c r="T1078" s="72"/>
      <c r="U1078" s="72"/>
      <c r="V1078" s="72"/>
      <c r="W1078" s="72"/>
      <c r="X1078" s="72"/>
      <c r="Y1078" s="72"/>
      <c r="Z1078" s="72"/>
      <c r="AA1078" s="72"/>
      <c r="AB1078" s="72"/>
    </row>
    <row r="1079" spans="1:28" ht="15" customHeight="1" x14ac:dyDescent="0.25">
      <c r="A1079" s="261"/>
      <c r="B1079" s="273" t="s">
        <v>185</v>
      </c>
      <c r="C1079" s="274"/>
      <c r="D1079" s="227"/>
      <c r="E1079" s="174"/>
      <c r="F1079" s="175"/>
      <c r="G1079" s="228"/>
      <c r="H1079" s="229">
        <f>SUM(H1080:H1094)</f>
        <v>4123865.9803053061</v>
      </c>
      <c r="I1079" s="72"/>
      <c r="J1079" s="72"/>
      <c r="K1079" s="72"/>
      <c r="L1079" s="72"/>
      <c r="M1079" s="72"/>
      <c r="N1079" s="72"/>
      <c r="O1079" s="72"/>
      <c r="P1079" s="72"/>
      <c r="Q1079" s="72"/>
      <c r="R1079" s="72"/>
      <c r="S1079" s="72"/>
      <c r="T1079" s="72"/>
      <c r="U1079" s="72"/>
      <c r="V1079" s="72"/>
      <c r="W1079" s="72"/>
      <c r="X1079" s="72"/>
      <c r="Y1079" s="72"/>
      <c r="Z1079" s="72"/>
      <c r="AA1079" s="72"/>
      <c r="AB1079" s="72"/>
    </row>
    <row r="1080" spans="1:28" ht="15" customHeight="1" x14ac:dyDescent="0.25">
      <c r="A1080" s="261"/>
      <c r="B1080" s="270" t="str">
        <f>+'Lista de Precios'!$B$147</f>
        <v>Llave TM. DIN 2x10A 4.5ka curva C</v>
      </c>
      <c r="C1080" s="67"/>
      <c r="D1080" s="251"/>
      <c r="E1080" s="180" t="str">
        <f>+'Lista de Precios'!$C$147</f>
        <v>Un</v>
      </c>
      <c r="F1080" s="181">
        <f>+'Lista de Precios'!$D$147</f>
        <v>29445.197565062987</v>
      </c>
      <c r="G1080" s="283">
        <v>8</v>
      </c>
      <c r="H1080" s="232">
        <f t="shared" ref="H1080:H1094" si="13">PRODUCT(F1080*G1080)</f>
        <v>235561.58052050389</v>
      </c>
      <c r="I1080" s="72"/>
      <c r="J1080" s="72"/>
      <c r="K1080" s="72"/>
      <c r="L1080" s="72"/>
      <c r="M1080" s="72"/>
      <c r="N1080" s="72"/>
      <c r="O1080" s="72"/>
      <c r="P1080" s="72"/>
      <c r="Q1080" s="72"/>
      <c r="R1080" s="72"/>
      <c r="S1080" s="72"/>
      <c r="T1080" s="72"/>
      <c r="U1080" s="72"/>
      <c r="V1080" s="72"/>
      <c r="W1080" s="72"/>
      <c r="X1080" s="72"/>
      <c r="Y1080" s="72"/>
      <c r="Z1080" s="72"/>
      <c r="AA1080" s="72"/>
      <c r="AB1080" s="72"/>
    </row>
    <row r="1081" spans="1:28" ht="15" customHeight="1" x14ac:dyDescent="0.25">
      <c r="A1081" s="261"/>
      <c r="B1081" s="270" t="str">
        <f>+'Lista de Precios'!$B$148</f>
        <v>Llave TM. DIN 2x16A 4.5ka curva C</v>
      </c>
      <c r="C1081" s="67"/>
      <c r="D1081" s="251"/>
      <c r="E1081" s="180" t="str">
        <f>+'Lista de Precios'!$C$148</f>
        <v>Un</v>
      </c>
      <c r="F1081" s="181">
        <f>+'Lista de Precios'!$D$148</f>
        <v>29445.197565062987</v>
      </c>
      <c r="G1081" s="283">
        <v>12</v>
      </c>
      <c r="H1081" s="232">
        <f t="shared" si="13"/>
        <v>353342.37078075582</v>
      </c>
      <c r="I1081" s="72"/>
      <c r="J1081" s="72"/>
      <c r="K1081" s="72"/>
      <c r="L1081" s="72"/>
      <c r="M1081" s="72"/>
      <c r="N1081" s="72"/>
      <c r="O1081" s="72"/>
      <c r="P1081" s="72"/>
      <c r="Q1081" s="72"/>
      <c r="R1081" s="72"/>
      <c r="S1081" s="72"/>
      <c r="T1081" s="72"/>
      <c r="U1081" s="72"/>
      <c r="V1081" s="72"/>
      <c r="W1081" s="72"/>
      <c r="X1081" s="72"/>
      <c r="Y1081" s="72"/>
      <c r="Z1081" s="72"/>
      <c r="AA1081" s="72"/>
      <c r="AB1081" s="72"/>
    </row>
    <row r="1082" spans="1:28" ht="15" customHeight="1" x14ac:dyDescent="0.25">
      <c r="A1082" s="261"/>
      <c r="B1082" s="270" t="str">
        <f>+'Lista de Precios'!$B$149</f>
        <v>Llave TM. DIN 4x40A 4.5ka curva C</v>
      </c>
      <c r="C1082" s="67"/>
      <c r="D1082" s="251"/>
      <c r="E1082" s="180" t="str">
        <f>+'Lista de Precios'!$C$149</f>
        <v>Un</v>
      </c>
      <c r="F1082" s="181">
        <f>+'Lista de Precios'!$D$149</f>
        <v>81888.087723755147</v>
      </c>
      <c r="G1082" s="283">
        <v>4</v>
      </c>
      <c r="H1082" s="232">
        <f t="shared" si="13"/>
        <v>327552.35089502059</v>
      </c>
      <c r="I1082" s="72"/>
      <c r="J1082" s="72"/>
      <c r="K1082" s="72"/>
      <c r="L1082" s="72"/>
      <c r="M1082" s="72"/>
      <c r="N1082" s="72"/>
      <c r="O1082" s="72"/>
      <c r="P1082" s="72"/>
      <c r="Q1082" s="72"/>
      <c r="R1082" s="72"/>
      <c r="S1082" s="72"/>
      <c r="T1082" s="72"/>
      <c r="U1082" s="72"/>
      <c r="V1082" s="72"/>
      <c r="W1082" s="72"/>
      <c r="X1082" s="72"/>
      <c r="Y1082" s="72"/>
      <c r="Z1082" s="72"/>
      <c r="AA1082" s="72"/>
      <c r="AB1082" s="72"/>
    </row>
    <row r="1083" spans="1:28" ht="15" customHeight="1" x14ac:dyDescent="0.25">
      <c r="A1083" s="261"/>
      <c r="B1083" s="270" t="str">
        <f>+'Lista de Precios'!$B$150</f>
        <v>Llave TM. DIN 4x25A 6ka curva D</v>
      </c>
      <c r="C1083" s="67"/>
      <c r="D1083" s="251"/>
      <c r="E1083" s="180" t="str">
        <f>+'Lista de Precios'!$C$150</f>
        <v>Un</v>
      </c>
      <c r="F1083" s="181">
        <f>+'Lista de Precios'!$D$150</f>
        <v>138385.51514250587</v>
      </c>
      <c r="G1083" s="283">
        <v>1</v>
      </c>
      <c r="H1083" s="232">
        <f t="shared" si="13"/>
        <v>138385.51514250587</v>
      </c>
      <c r="I1083" s="72"/>
      <c r="J1083" s="72"/>
      <c r="K1083" s="72"/>
      <c r="L1083" s="72"/>
      <c r="M1083" s="72"/>
      <c r="N1083" s="72"/>
      <c r="O1083" s="72"/>
      <c r="P1083" s="72"/>
      <c r="Q1083" s="72"/>
      <c r="R1083" s="72"/>
      <c r="S1083" s="72"/>
      <c r="T1083" s="72"/>
      <c r="U1083" s="72"/>
      <c r="V1083" s="72"/>
      <c r="W1083" s="72"/>
      <c r="X1083" s="72"/>
      <c r="Y1083" s="72"/>
      <c r="Z1083" s="72"/>
      <c r="AA1083" s="72"/>
      <c r="AB1083" s="72"/>
    </row>
    <row r="1084" spans="1:28" ht="15" customHeight="1" x14ac:dyDescent="0.25">
      <c r="A1084" s="261"/>
      <c r="B1084" s="270" t="str">
        <f>+'Lista de Precios'!$B$151</f>
        <v>Llave TM. DIN 2x25A 6ka curva D</v>
      </c>
      <c r="C1084" s="67"/>
      <c r="D1084" s="251"/>
      <c r="E1084" s="180" t="str">
        <f>+'Lista de Precios'!$C$151</f>
        <v>Un</v>
      </c>
      <c r="F1084" s="181">
        <f>+'Lista de Precios'!$D$151</f>
        <v>58890.171286406025</v>
      </c>
      <c r="G1084" s="283">
        <v>1</v>
      </c>
      <c r="H1084" s="232">
        <f t="shared" si="13"/>
        <v>58890.171286406025</v>
      </c>
      <c r="I1084" s="72"/>
      <c r="J1084" s="72"/>
      <c r="K1084" s="72"/>
      <c r="L1084" s="72"/>
      <c r="M1084" s="72"/>
      <c r="N1084" s="72"/>
      <c r="O1084" s="72"/>
      <c r="P1084" s="72"/>
      <c r="Q1084" s="72"/>
      <c r="R1084" s="72"/>
      <c r="S1084" s="72"/>
      <c r="T1084" s="72"/>
      <c r="U1084" s="72"/>
      <c r="V1084" s="72"/>
      <c r="W1084" s="72"/>
      <c r="X1084" s="72"/>
      <c r="Y1084" s="72"/>
      <c r="Z1084" s="72"/>
      <c r="AA1084" s="72"/>
      <c r="AB1084" s="72"/>
    </row>
    <row r="1085" spans="1:28" ht="15" customHeight="1" x14ac:dyDescent="0.25">
      <c r="A1085" s="261"/>
      <c r="B1085" s="270" t="str">
        <f>+'Lista de Precios'!$B$152</f>
        <v>Interruptor diferencial 4x25A</v>
      </c>
      <c r="C1085" s="67"/>
      <c r="D1085" s="251"/>
      <c r="E1085" s="180" t="str">
        <f>+'Lista de Precios'!$C$152</f>
        <v>Un</v>
      </c>
      <c r="F1085" s="181">
        <f>+'Lista de Precios'!$D$152</f>
        <v>223995.6986256626</v>
      </c>
      <c r="G1085" s="283">
        <v>4</v>
      </c>
      <c r="H1085" s="232">
        <f t="shared" si="13"/>
        <v>895982.79450265039</v>
      </c>
      <c r="I1085" s="72"/>
      <c r="J1085" s="72"/>
      <c r="K1085" s="72"/>
      <c r="L1085" s="72"/>
      <c r="M1085" s="72"/>
      <c r="N1085" s="72"/>
      <c r="O1085" s="72"/>
      <c r="P1085" s="72"/>
      <c r="Q1085" s="72"/>
      <c r="R1085" s="72"/>
      <c r="S1085" s="72"/>
      <c r="T1085" s="72"/>
      <c r="U1085" s="72"/>
      <c r="V1085" s="72"/>
      <c r="W1085" s="72"/>
      <c r="X1085" s="72"/>
      <c r="Y1085" s="72"/>
      <c r="Z1085" s="72"/>
      <c r="AA1085" s="72"/>
      <c r="AB1085" s="72"/>
    </row>
    <row r="1086" spans="1:28" ht="15" customHeight="1" x14ac:dyDescent="0.25">
      <c r="A1086" s="261"/>
      <c r="B1086" s="270" t="str">
        <f>+'Lista de Precios'!$B$153</f>
        <v>Interruptor diferencial 4x40A</v>
      </c>
      <c r="C1086" s="67"/>
      <c r="D1086" s="251"/>
      <c r="E1086" s="180" t="str">
        <f>+'Lista de Precios'!$C$153</f>
        <v>Un</v>
      </c>
      <c r="F1086" s="181">
        <f>+'Lista de Precios'!$D$153</f>
        <v>235428.15847123822</v>
      </c>
      <c r="G1086" s="283">
        <v>2</v>
      </c>
      <c r="H1086" s="232">
        <f t="shared" si="13"/>
        <v>470856.31694247643</v>
      </c>
      <c r="I1086" s="72"/>
      <c r="J1086" s="72"/>
      <c r="K1086" s="72"/>
      <c r="L1086" s="72"/>
      <c r="M1086" s="72"/>
      <c r="N1086" s="72"/>
      <c r="O1086" s="72"/>
      <c r="P1086" s="72"/>
      <c r="Q1086" s="72"/>
      <c r="R1086" s="72"/>
      <c r="S1086" s="72"/>
      <c r="T1086" s="72"/>
      <c r="U1086" s="72"/>
      <c r="V1086" s="72"/>
      <c r="W1086" s="72"/>
      <c r="X1086" s="72"/>
      <c r="Y1086" s="72"/>
      <c r="Z1086" s="72"/>
      <c r="AA1086" s="72"/>
      <c r="AB1086" s="72"/>
    </row>
    <row r="1087" spans="1:28" ht="15" customHeight="1" x14ac:dyDescent="0.25">
      <c r="A1087" s="261"/>
      <c r="B1087" s="270" t="str">
        <f>+'Lista de Precios'!$B$154</f>
        <v>Interruptor diferencial 4x63A</v>
      </c>
      <c r="C1087" s="67"/>
      <c r="D1087" s="251"/>
      <c r="E1087" s="180" t="str">
        <f>+'Lista de Precios'!$C$154</f>
        <v>Un</v>
      </c>
      <c r="F1087" s="181">
        <f>+'Lista de Precios'!$D$154</f>
        <v>447193.73015534726</v>
      </c>
      <c r="G1087" s="283">
        <v>2</v>
      </c>
      <c r="H1087" s="232">
        <f t="shared" si="13"/>
        <v>894387.46031069453</v>
      </c>
      <c r="I1087" s="72"/>
      <c r="J1087" s="72"/>
      <c r="K1087" s="72"/>
      <c r="L1087" s="72"/>
      <c r="M1087" s="72"/>
      <c r="N1087" s="72"/>
      <c r="O1087" s="72"/>
      <c r="P1087" s="72"/>
      <c r="Q1087" s="72"/>
      <c r="R1087" s="72"/>
      <c r="S1087" s="72"/>
      <c r="T1087" s="72"/>
      <c r="U1087" s="72"/>
      <c r="V1087" s="72"/>
      <c r="W1087" s="72"/>
      <c r="X1087" s="72"/>
      <c r="Y1087" s="72"/>
      <c r="Z1087" s="72"/>
      <c r="AA1087" s="72"/>
      <c r="AB1087" s="72"/>
    </row>
    <row r="1088" spans="1:28" ht="15" customHeight="1" x14ac:dyDescent="0.25">
      <c r="A1088" s="261"/>
      <c r="B1088" s="270" t="str">
        <f>+'Lista de Precios'!$B$155</f>
        <v>Tablero policarbonato 36 llaves bipolar DIN</v>
      </c>
      <c r="C1088" s="67"/>
      <c r="D1088" s="251"/>
      <c r="E1088" s="180" t="str">
        <f>+'Lista de Precios'!$C$155</f>
        <v>Un</v>
      </c>
      <c r="F1088" s="181">
        <f>+'Lista de Precios'!$D$155</f>
        <v>112179.91819853094</v>
      </c>
      <c r="G1088" s="283">
        <v>1</v>
      </c>
      <c r="H1088" s="232">
        <f t="shared" si="13"/>
        <v>112179.91819853094</v>
      </c>
      <c r="I1088" s="72"/>
      <c r="J1088" s="72"/>
      <c r="K1088" s="72"/>
      <c r="L1088" s="72"/>
      <c r="M1088" s="72"/>
      <c r="N1088" s="72"/>
      <c r="O1088" s="72"/>
      <c r="P1088" s="72"/>
      <c r="Q1088" s="72"/>
      <c r="R1088" s="72"/>
      <c r="S1088" s="72"/>
      <c r="T1088" s="72"/>
      <c r="U1088" s="72"/>
      <c r="V1088" s="72"/>
      <c r="W1088" s="72"/>
      <c r="X1088" s="72"/>
      <c r="Y1088" s="72"/>
      <c r="Z1088" s="72"/>
      <c r="AA1088" s="72"/>
      <c r="AB1088" s="72"/>
    </row>
    <row r="1089" spans="1:28" ht="15" customHeight="1" x14ac:dyDescent="0.25">
      <c r="A1089" s="261"/>
      <c r="B1089" s="270" t="str">
        <f>+'Lista de Precios'!$B$156</f>
        <v>Tablero policarbonato 24 llaves bipolar DIN</v>
      </c>
      <c r="C1089" s="67"/>
      <c r="D1089" s="251"/>
      <c r="E1089" s="180" t="str">
        <f>+'Lista de Precios'!$C$156</f>
        <v>Un</v>
      </c>
      <c r="F1089" s="181">
        <f>+'Lista de Precios'!$D$156</f>
        <v>78015.154873677442</v>
      </c>
      <c r="G1089" s="283">
        <v>2</v>
      </c>
      <c r="H1089" s="232">
        <f t="shared" si="13"/>
        <v>156030.30974735488</v>
      </c>
      <c r="I1089" s="72"/>
      <c r="J1089" s="72"/>
      <c r="K1089" s="72"/>
      <c r="L1089" s="72"/>
      <c r="M1089" s="72"/>
      <c r="N1089" s="72"/>
      <c r="O1089" s="72"/>
      <c r="P1089" s="72"/>
      <c r="Q1089" s="72"/>
      <c r="R1089" s="72"/>
      <c r="S1089" s="72"/>
      <c r="T1089" s="72"/>
      <c r="U1089" s="72"/>
      <c r="V1089" s="72"/>
      <c r="W1089" s="72"/>
      <c r="X1089" s="72"/>
      <c r="Y1089" s="72"/>
      <c r="Z1089" s="72"/>
      <c r="AA1089" s="72"/>
      <c r="AB1089" s="72"/>
    </row>
    <row r="1090" spans="1:28" ht="15" customHeight="1" x14ac:dyDescent="0.25">
      <c r="A1090" s="261"/>
      <c r="B1090" s="270" t="str">
        <f>+'Lista de Precios'!$B$157</f>
        <v>Pilar de medicón H° pref. Con caño 2"</v>
      </c>
      <c r="C1090" s="67"/>
      <c r="D1090" s="251"/>
      <c r="E1090" s="180" t="str">
        <f>+'Lista de Precios'!$C$157</f>
        <v>Un</v>
      </c>
      <c r="F1090" s="181">
        <f>+'Lista de Precios'!$D$157</f>
        <v>252268.35801697764</v>
      </c>
      <c r="G1090" s="283">
        <v>1</v>
      </c>
      <c r="H1090" s="232">
        <f t="shared" si="13"/>
        <v>252268.35801697764</v>
      </c>
      <c r="I1090" s="72"/>
      <c r="J1090" s="72"/>
      <c r="K1090" s="72"/>
      <c r="L1090" s="72"/>
      <c r="M1090" s="72"/>
      <c r="N1090" s="72"/>
      <c r="O1090" s="72"/>
      <c r="P1090" s="72"/>
      <c r="Q1090" s="72"/>
      <c r="R1090" s="72"/>
      <c r="S1090" s="72"/>
      <c r="T1090" s="72"/>
      <c r="U1090" s="72"/>
      <c r="V1090" s="72"/>
      <c r="W1090" s="72"/>
      <c r="X1090" s="72"/>
      <c r="Y1090" s="72"/>
      <c r="Z1090" s="72"/>
      <c r="AA1090" s="72"/>
      <c r="AB1090" s="72"/>
    </row>
    <row r="1091" spans="1:28" ht="15" customHeight="1" x14ac:dyDescent="0.25">
      <c r="A1091" s="261"/>
      <c r="B1091" s="270" t="str">
        <f>+'Lista de Precios'!$B$158</f>
        <v>Caja medidor policarbonato 380W</v>
      </c>
      <c r="C1091" s="67"/>
      <c r="D1091" s="251"/>
      <c r="E1091" s="180" t="str">
        <f>+'Lista de Precios'!$C$158</f>
        <v>Un</v>
      </c>
      <c r="F1091" s="181">
        <f>+'Lista de Precios'!$D$158</f>
        <v>41517.313224716469</v>
      </c>
      <c r="G1091" s="283">
        <v>1</v>
      </c>
      <c r="H1091" s="232">
        <f t="shared" si="13"/>
        <v>41517.313224716469</v>
      </c>
      <c r="I1091" s="72"/>
      <c r="J1091" s="72"/>
      <c r="K1091" s="72"/>
      <c r="L1091" s="72"/>
      <c r="M1091" s="72"/>
      <c r="N1091" s="72"/>
      <c r="O1091" s="72"/>
      <c r="P1091" s="72"/>
      <c r="Q1091" s="72"/>
      <c r="R1091" s="72"/>
      <c r="S1091" s="72"/>
      <c r="T1091" s="72"/>
      <c r="U1091" s="72"/>
      <c r="V1091" s="72"/>
      <c r="W1091" s="72"/>
      <c r="X1091" s="72"/>
      <c r="Y1091" s="72"/>
      <c r="Z1091" s="72"/>
      <c r="AA1091" s="72"/>
      <c r="AB1091" s="72"/>
    </row>
    <row r="1092" spans="1:28" ht="15" customHeight="1" x14ac:dyDescent="0.25">
      <c r="A1092" s="261"/>
      <c r="B1092" s="270" t="str">
        <f>+'Lista de Precios'!$B$159</f>
        <v>Gabinete estanco 30x30x15</v>
      </c>
      <c r="C1092" s="67"/>
      <c r="D1092" s="251"/>
      <c r="E1092" s="180" t="str">
        <f>+'Lista de Precios'!$C$159</f>
        <v>Un</v>
      </c>
      <c r="F1092" s="181">
        <f>+'Lista de Precios'!$D$159</f>
        <v>38488.920345570237</v>
      </c>
      <c r="G1092" s="283">
        <v>1</v>
      </c>
      <c r="H1092" s="232">
        <f t="shared" si="13"/>
        <v>38488.920345570237</v>
      </c>
      <c r="I1092" s="72"/>
      <c r="J1092" s="72"/>
      <c r="K1092" s="72"/>
      <c r="L1092" s="72"/>
      <c r="M1092" s="72"/>
      <c r="N1092" s="72"/>
      <c r="O1092" s="72"/>
      <c r="P1092" s="72"/>
      <c r="Q1092" s="72"/>
      <c r="R1092" s="72"/>
      <c r="S1092" s="72"/>
      <c r="T1092" s="72"/>
      <c r="U1092" s="72"/>
      <c r="V1092" s="72"/>
      <c r="W1092" s="72"/>
      <c r="X1092" s="72"/>
      <c r="Y1092" s="72"/>
      <c r="Z1092" s="72"/>
      <c r="AA1092" s="72"/>
      <c r="AB1092" s="72"/>
    </row>
    <row r="1093" spans="1:28" ht="15" customHeight="1" x14ac:dyDescent="0.25">
      <c r="A1093" s="261"/>
      <c r="B1093" s="270" t="str">
        <f>+'Lista de Precios'!$B$160</f>
        <v>Caja de inspeccion 25x25x10cm</v>
      </c>
      <c r="C1093" s="67"/>
      <c r="D1093" s="251"/>
      <c r="E1093" s="180" t="str">
        <f>+'Lista de Precios'!$C$160</f>
        <v>Un</v>
      </c>
      <c r="F1093" s="181">
        <f>+'Lista de Precios'!$D$160</f>
        <v>14530.277854458896</v>
      </c>
      <c r="G1093" s="283">
        <v>2</v>
      </c>
      <c r="H1093" s="232">
        <f t="shared" si="13"/>
        <v>29060.555708917793</v>
      </c>
      <c r="I1093" s="72"/>
      <c r="J1093" s="72"/>
      <c r="K1093" s="72"/>
      <c r="L1093" s="72"/>
      <c r="M1093" s="72"/>
      <c r="N1093" s="72"/>
      <c r="O1093" s="72"/>
      <c r="P1093" s="72"/>
      <c r="Q1093" s="72"/>
      <c r="R1093" s="72"/>
      <c r="S1093" s="72"/>
      <c r="T1093" s="72"/>
      <c r="U1093" s="72"/>
      <c r="V1093" s="72"/>
      <c r="W1093" s="72"/>
      <c r="X1093" s="72"/>
      <c r="Y1093" s="72"/>
      <c r="Z1093" s="72"/>
      <c r="AA1093" s="72"/>
      <c r="AB1093" s="72"/>
    </row>
    <row r="1094" spans="1:28" ht="15" customHeight="1" x14ac:dyDescent="0.25">
      <c r="A1094" s="261"/>
      <c r="B1094" s="270" t="str">
        <f>+'Lista de Precios'!$B$161</f>
        <v>Bornera UKM 4mm</v>
      </c>
      <c r="C1094" s="67"/>
      <c r="D1094" s="251"/>
      <c r="E1094" s="180" t="str">
        <f>+'Lista de Precios'!$C$161</f>
        <v>Un</v>
      </c>
      <c r="F1094" s="181">
        <f>+'Lista de Precios'!$D$161</f>
        <v>2841.9534448148484</v>
      </c>
      <c r="G1094" s="283">
        <v>42</v>
      </c>
      <c r="H1094" s="232">
        <f t="shared" si="13"/>
        <v>119362.04468222363</v>
      </c>
      <c r="I1094" s="72"/>
      <c r="J1094" s="72"/>
      <c r="K1094" s="72"/>
      <c r="L1094" s="72"/>
      <c r="M1094" s="72"/>
      <c r="N1094" s="72"/>
      <c r="O1094" s="72"/>
      <c r="P1094" s="72"/>
      <c r="Q1094" s="72"/>
      <c r="R1094" s="72"/>
      <c r="S1094" s="72"/>
      <c r="T1094" s="72"/>
      <c r="U1094" s="72"/>
      <c r="V1094" s="72"/>
      <c r="W1094" s="72"/>
      <c r="X1094" s="72"/>
      <c r="Y1094" s="72"/>
      <c r="Z1094" s="72"/>
      <c r="AA1094" s="72"/>
      <c r="AB1094" s="72"/>
    </row>
    <row r="1095" spans="1:28" ht="15" customHeight="1" x14ac:dyDescent="0.25">
      <c r="A1095" s="261"/>
      <c r="B1095" s="215"/>
      <c r="C1095" s="233"/>
      <c r="D1095" s="288"/>
      <c r="E1095" s="180"/>
      <c r="F1095" s="181"/>
      <c r="G1095" s="68"/>
      <c r="H1095" s="232"/>
      <c r="I1095" s="72"/>
      <c r="J1095" s="72"/>
      <c r="K1095" s="72"/>
      <c r="L1095" s="72"/>
      <c r="M1095" s="72"/>
      <c r="N1095" s="72"/>
      <c r="O1095" s="72"/>
      <c r="P1095" s="72"/>
      <c r="Q1095" s="72"/>
      <c r="R1095" s="72"/>
      <c r="S1095" s="72"/>
      <c r="T1095" s="72"/>
      <c r="U1095" s="72"/>
      <c r="V1095" s="72"/>
      <c r="W1095" s="72"/>
      <c r="X1095" s="72"/>
      <c r="Y1095" s="72"/>
      <c r="Z1095" s="72"/>
      <c r="AA1095" s="72"/>
      <c r="AB1095" s="72"/>
    </row>
    <row r="1096" spans="1:28" ht="15" customHeight="1" x14ac:dyDescent="0.25">
      <c r="A1096" s="261"/>
      <c r="B1096" s="732" t="s">
        <v>186</v>
      </c>
      <c r="C1096" s="623"/>
      <c r="D1096" s="234"/>
      <c r="E1096" s="189"/>
      <c r="F1096" s="190"/>
      <c r="G1096" s="235"/>
      <c r="H1096" s="236">
        <f>SUM(H1097:H1098)</f>
        <v>357945.25199999998</v>
      </c>
      <c r="I1096" s="72"/>
      <c r="J1096" s="72"/>
      <c r="K1096" s="72"/>
      <c r="L1096" s="72"/>
      <c r="M1096" s="72"/>
      <c r="N1096" s="72"/>
      <c r="O1096" s="72"/>
      <c r="P1096" s="72"/>
      <c r="Q1096" s="72"/>
      <c r="R1096" s="72"/>
      <c r="S1096" s="72"/>
      <c r="T1096" s="72"/>
      <c r="U1096" s="72"/>
      <c r="V1096" s="72"/>
      <c r="W1096" s="72"/>
      <c r="X1096" s="72"/>
      <c r="Y1096" s="72"/>
      <c r="Z1096" s="72"/>
      <c r="AA1096" s="72"/>
      <c r="AB1096" s="72"/>
    </row>
    <row r="1097" spans="1:28" ht="15" customHeight="1" x14ac:dyDescent="0.2">
      <c r="A1097" s="261"/>
      <c r="B1097" s="720" t="s">
        <v>187</v>
      </c>
      <c r="C1097" s="623"/>
      <c r="D1097" s="233"/>
      <c r="E1097" s="180" t="s">
        <v>188</v>
      </c>
      <c r="F1097" s="181">
        <f>+'Mano de Obra'!$J$8</f>
        <v>10110.714599999999</v>
      </c>
      <c r="G1097" s="68">
        <v>32</v>
      </c>
      <c r="H1097" s="232">
        <f>PRODUCT(F1097*G1097)</f>
        <v>323542.86719999998</v>
      </c>
      <c r="I1097" s="72"/>
      <c r="J1097" s="72"/>
      <c r="K1097" s="72"/>
      <c r="L1097" s="72"/>
      <c r="M1097" s="72"/>
      <c r="N1097" s="72"/>
      <c r="O1097" s="72"/>
      <c r="P1097" s="72"/>
      <c r="Q1097" s="72"/>
      <c r="R1097" s="72"/>
      <c r="S1097" s="72"/>
      <c r="T1097" s="72"/>
      <c r="U1097" s="72"/>
      <c r="V1097" s="72"/>
      <c r="W1097" s="72"/>
      <c r="X1097" s="72"/>
      <c r="Y1097" s="72"/>
      <c r="Z1097" s="72"/>
      <c r="AA1097" s="72"/>
      <c r="AB1097" s="72"/>
    </row>
    <row r="1098" spans="1:28" ht="15" customHeight="1" x14ac:dyDescent="0.2">
      <c r="A1098" s="261"/>
      <c r="B1098" s="720" t="s">
        <v>191</v>
      </c>
      <c r="C1098" s="623"/>
      <c r="D1098" s="233"/>
      <c r="E1098" s="180" t="s">
        <v>188</v>
      </c>
      <c r="F1098" s="181">
        <f>+'Mano de Obra'!$J$10</f>
        <v>8600.5962</v>
      </c>
      <c r="G1098" s="68">
        <v>4</v>
      </c>
      <c r="H1098" s="232">
        <f>PRODUCT(F1098*G1098)</f>
        <v>34402.3848</v>
      </c>
      <c r="I1098" s="72"/>
      <c r="J1098" s="72"/>
      <c r="K1098" s="72"/>
      <c r="L1098" s="72"/>
      <c r="M1098" s="72"/>
      <c r="N1098" s="72"/>
      <c r="O1098" s="72"/>
      <c r="P1098" s="72"/>
      <c r="Q1098" s="72"/>
      <c r="R1098" s="72"/>
      <c r="S1098" s="72"/>
      <c r="T1098" s="72"/>
      <c r="U1098" s="72"/>
      <c r="V1098" s="72"/>
      <c r="W1098" s="72"/>
      <c r="X1098" s="72"/>
      <c r="Y1098" s="72"/>
      <c r="Z1098" s="72"/>
      <c r="AA1098" s="72"/>
      <c r="AB1098" s="72"/>
    </row>
    <row r="1099" spans="1:28" ht="15" customHeight="1" x14ac:dyDescent="0.2">
      <c r="A1099" s="261"/>
      <c r="B1099" s="721"/>
      <c r="C1099" s="722"/>
      <c r="D1099" s="252"/>
      <c r="E1099" s="196"/>
      <c r="F1099" s="253"/>
      <c r="G1099" s="238"/>
      <c r="H1099" s="254"/>
      <c r="I1099" s="72"/>
      <c r="J1099" s="72"/>
      <c r="K1099" s="72"/>
      <c r="L1099" s="72"/>
      <c r="M1099" s="72"/>
      <c r="N1099" s="72"/>
      <c r="O1099" s="72"/>
      <c r="P1099" s="72"/>
      <c r="Q1099" s="72"/>
      <c r="R1099" s="72"/>
      <c r="S1099" s="72"/>
      <c r="T1099" s="72"/>
      <c r="U1099" s="72"/>
      <c r="V1099" s="72"/>
      <c r="W1099" s="72"/>
      <c r="X1099" s="72"/>
      <c r="Y1099" s="72"/>
      <c r="Z1099" s="72"/>
      <c r="AA1099" s="72"/>
      <c r="AB1099" s="72"/>
    </row>
    <row r="1100" spans="1:28" ht="15" customHeight="1" x14ac:dyDescent="0.2">
      <c r="A1100" s="261"/>
      <c r="B1100" s="200"/>
      <c r="C1100" s="240"/>
      <c r="D1100" s="240"/>
      <c r="E1100" s="171"/>
      <c r="F1100" s="172"/>
      <c r="G1100" s="184"/>
      <c r="H1100" s="64"/>
      <c r="I1100" s="72"/>
      <c r="J1100" s="72"/>
      <c r="K1100" s="72"/>
      <c r="L1100" s="72"/>
      <c r="M1100" s="72"/>
      <c r="N1100" s="72"/>
      <c r="O1100" s="72"/>
      <c r="P1100" s="72"/>
      <c r="Q1100" s="72"/>
      <c r="R1100" s="72"/>
      <c r="S1100" s="72"/>
      <c r="T1100" s="72"/>
      <c r="U1100" s="72"/>
      <c r="V1100" s="72"/>
      <c r="W1100" s="72"/>
      <c r="X1100" s="72"/>
      <c r="Y1100" s="72"/>
      <c r="Z1100" s="72"/>
      <c r="AA1100" s="72"/>
      <c r="AB1100" s="72"/>
    </row>
    <row r="1101" spans="1:28" ht="15" customHeight="1" x14ac:dyDescent="0.25">
      <c r="A1101" s="261"/>
      <c r="B1101" s="203"/>
      <c r="C1101" s="63"/>
      <c r="D1101" s="63"/>
      <c r="E1101" s="171"/>
      <c r="F1101" s="172"/>
      <c r="G1101" s="241" t="s">
        <v>190</v>
      </c>
      <c r="H1101" s="242">
        <f>SUM(H1079,H1096)</f>
        <v>4481811.232305306</v>
      </c>
      <c r="I1101" s="72"/>
      <c r="J1101" s="72"/>
      <c r="K1101" s="72"/>
      <c r="L1101" s="72"/>
      <c r="M1101" s="72"/>
      <c r="N1101" s="72"/>
      <c r="O1101" s="72"/>
      <c r="P1101" s="72"/>
      <c r="Q1101" s="72"/>
      <c r="R1101" s="72"/>
      <c r="S1101" s="72"/>
      <c r="T1101" s="72"/>
      <c r="U1101" s="72"/>
      <c r="V1101" s="72"/>
      <c r="W1101" s="72"/>
      <c r="X1101" s="72"/>
      <c r="Y1101" s="72"/>
      <c r="Z1101" s="72"/>
      <c r="AA1101" s="72"/>
      <c r="AB1101" s="72"/>
    </row>
    <row r="1102" spans="1:28" ht="15" customHeight="1" x14ac:dyDescent="0.25">
      <c r="A1102" s="261"/>
      <c r="B1102" s="206"/>
      <c r="C1102" s="87"/>
      <c r="D1102" s="87"/>
      <c r="E1102" s="171"/>
      <c r="F1102" s="172"/>
      <c r="G1102" s="184"/>
      <c r="H1102" s="207"/>
      <c r="I1102" s="72"/>
      <c r="J1102" s="72"/>
      <c r="K1102" s="72"/>
      <c r="L1102" s="72"/>
      <c r="M1102" s="72"/>
      <c r="N1102" s="72"/>
      <c r="O1102" s="72"/>
      <c r="P1102" s="72"/>
      <c r="Q1102" s="72"/>
      <c r="R1102" s="72"/>
      <c r="S1102" s="72"/>
      <c r="T1102" s="72"/>
      <c r="U1102" s="72"/>
      <c r="V1102" s="72"/>
      <c r="W1102" s="72"/>
      <c r="X1102" s="72"/>
      <c r="Y1102" s="72"/>
      <c r="Z1102" s="72"/>
      <c r="AA1102" s="72"/>
      <c r="AB1102" s="72"/>
    </row>
    <row r="1103" spans="1:28" ht="15" customHeight="1" x14ac:dyDescent="0.25">
      <c r="A1103" s="261"/>
      <c r="B1103" s="206"/>
      <c r="C1103" s="87"/>
      <c r="D1103" s="87"/>
      <c r="E1103" s="171"/>
      <c r="F1103" s="172"/>
      <c r="G1103" s="184"/>
      <c r="H1103" s="207"/>
      <c r="I1103" s="72"/>
      <c r="J1103" s="72"/>
      <c r="K1103" s="72"/>
      <c r="L1103" s="72"/>
      <c r="M1103" s="72"/>
      <c r="N1103" s="72"/>
      <c r="O1103" s="72"/>
      <c r="P1103" s="72"/>
      <c r="Q1103" s="72"/>
      <c r="R1103" s="72"/>
      <c r="S1103" s="72"/>
      <c r="T1103" s="72"/>
      <c r="U1103" s="72"/>
      <c r="V1103" s="72"/>
      <c r="W1103" s="72"/>
      <c r="X1103" s="72"/>
      <c r="Y1103" s="72"/>
      <c r="Z1103" s="72"/>
      <c r="AA1103" s="72"/>
      <c r="AB1103" s="72"/>
    </row>
    <row r="1104" spans="1:28" ht="15" customHeight="1" x14ac:dyDescent="0.2">
      <c r="A1104" s="261"/>
      <c r="B1104" s="203"/>
      <c r="C1104" s="63"/>
      <c r="D1104" s="63"/>
      <c r="E1104" s="171"/>
      <c r="F1104" s="172"/>
      <c r="G1104" s="63"/>
      <c r="H1104" s="64"/>
      <c r="I1104" s="72"/>
      <c r="J1104" s="72"/>
      <c r="K1104" s="72"/>
      <c r="L1104" s="72"/>
      <c r="M1104" s="72"/>
      <c r="N1104" s="72"/>
      <c r="O1104" s="72"/>
      <c r="P1104" s="72"/>
      <c r="Q1104" s="72"/>
      <c r="R1104" s="72"/>
      <c r="S1104" s="72"/>
      <c r="T1104" s="72"/>
      <c r="U1104" s="72"/>
      <c r="V1104" s="72"/>
      <c r="W1104" s="72"/>
      <c r="X1104" s="72"/>
      <c r="Y1104" s="72"/>
      <c r="Z1104" s="72"/>
      <c r="AA1104" s="72"/>
      <c r="AB1104" s="72"/>
    </row>
    <row r="1105" spans="1:28" ht="15" customHeight="1" x14ac:dyDescent="0.2">
      <c r="A1105" s="261"/>
      <c r="B1105" s="292">
        <f>+Presupuesto!$A$77</f>
        <v>13</v>
      </c>
      <c r="C1105" s="738" t="str">
        <f>+Presupuesto!$B$77</f>
        <v>INSTALACION ELECTRICA</v>
      </c>
      <c r="D1105" s="724"/>
      <c r="E1105" s="724"/>
      <c r="F1105" s="724"/>
      <c r="G1105" s="724"/>
      <c r="H1105" s="725"/>
      <c r="I1105" s="72"/>
      <c r="J1105" s="72"/>
      <c r="K1105" s="72"/>
      <c r="L1105" s="72"/>
      <c r="M1105" s="72"/>
      <c r="N1105" s="72"/>
      <c r="O1105" s="72"/>
      <c r="P1105" s="72"/>
      <c r="Q1105" s="72"/>
      <c r="R1105" s="72"/>
      <c r="S1105" s="72"/>
      <c r="T1105" s="72"/>
      <c r="U1105" s="72"/>
      <c r="V1105" s="72"/>
      <c r="W1105" s="72"/>
      <c r="X1105" s="72"/>
      <c r="Y1105" s="72"/>
      <c r="Z1105" s="72"/>
      <c r="AA1105" s="72"/>
      <c r="AB1105" s="72"/>
    </row>
    <row r="1106" spans="1:28" ht="15" customHeight="1" x14ac:dyDescent="0.2">
      <c r="A1106" s="261"/>
      <c r="B1106" s="160" t="str">
        <f>+Presupuesto!A83</f>
        <v>13.6</v>
      </c>
      <c r="C1106" s="723" t="str">
        <f>+Presupuesto!B83</f>
        <v>Puesta a tierra</v>
      </c>
      <c r="D1106" s="724"/>
      <c r="E1106" s="724"/>
      <c r="F1106" s="724"/>
      <c r="G1106" s="725"/>
      <c r="H1106" s="161" t="str">
        <f>+Presupuesto!C83</f>
        <v>gl</v>
      </c>
      <c r="I1106" s="72"/>
      <c r="J1106" s="72"/>
      <c r="K1106" s="72"/>
      <c r="L1106" s="72"/>
      <c r="M1106" s="72"/>
      <c r="N1106" s="72"/>
      <c r="O1106" s="72"/>
      <c r="P1106" s="72"/>
      <c r="Q1106" s="72"/>
      <c r="R1106" s="72"/>
      <c r="S1106" s="72"/>
      <c r="T1106" s="72"/>
      <c r="U1106" s="72"/>
      <c r="V1106" s="72"/>
      <c r="W1106" s="72"/>
      <c r="X1106" s="72"/>
      <c r="Y1106" s="72"/>
      <c r="Z1106" s="72"/>
      <c r="AA1106" s="72"/>
      <c r="AB1106" s="72"/>
    </row>
    <row r="1107" spans="1:28" ht="15" customHeight="1" x14ac:dyDescent="0.25">
      <c r="A1107" s="261"/>
      <c r="B1107" s="726" t="s">
        <v>180</v>
      </c>
      <c r="C1107" s="727"/>
      <c r="D1107" s="220"/>
      <c r="E1107" s="729" t="s">
        <v>177</v>
      </c>
      <c r="F1107" s="163" t="s">
        <v>181</v>
      </c>
      <c r="G1107" s="221" t="s">
        <v>182</v>
      </c>
      <c r="H1107" s="222" t="s">
        <v>181</v>
      </c>
      <c r="I1107" s="72"/>
      <c r="J1107" s="72"/>
      <c r="K1107" s="72"/>
      <c r="L1107" s="72"/>
      <c r="M1107" s="72"/>
      <c r="N1107" s="72"/>
      <c r="O1107" s="72"/>
      <c r="P1107" s="72"/>
      <c r="Q1107" s="72"/>
      <c r="R1107" s="72"/>
      <c r="S1107" s="72"/>
      <c r="T1107" s="72"/>
      <c r="U1107" s="72"/>
      <c r="V1107" s="72"/>
      <c r="W1107" s="72"/>
      <c r="X1107" s="72"/>
      <c r="Y1107" s="72"/>
      <c r="Z1107" s="72"/>
      <c r="AA1107" s="72"/>
      <c r="AB1107" s="72"/>
    </row>
    <row r="1108" spans="1:28" ht="15" customHeight="1" x14ac:dyDescent="0.25">
      <c r="A1108" s="261"/>
      <c r="B1108" s="728"/>
      <c r="C1108" s="681"/>
      <c r="D1108" s="223"/>
      <c r="E1108" s="730"/>
      <c r="F1108" s="167" t="s">
        <v>183</v>
      </c>
      <c r="G1108" s="224" t="s">
        <v>184</v>
      </c>
      <c r="H1108" s="225" t="s">
        <v>178</v>
      </c>
      <c r="I1108" s="72"/>
      <c r="J1108" s="72"/>
      <c r="K1108" s="72"/>
      <c r="L1108" s="72"/>
      <c r="M1108" s="72"/>
      <c r="N1108" s="72"/>
      <c r="O1108" s="72"/>
      <c r="P1108" s="72"/>
      <c r="Q1108" s="72"/>
      <c r="R1108" s="72"/>
      <c r="S1108" s="72"/>
      <c r="T1108" s="72"/>
      <c r="U1108" s="72"/>
      <c r="V1108" s="72"/>
      <c r="W1108" s="72"/>
      <c r="X1108" s="72"/>
      <c r="Y1108" s="72"/>
      <c r="Z1108" s="72"/>
      <c r="AA1108" s="72"/>
      <c r="AB1108" s="72"/>
    </row>
    <row r="1109" spans="1:28" ht="15" customHeight="1" x14ac:dyDescent="0.2">
      <c r="A1109" s="261"/>
      <c r="B1109" s="170"/>
      <c r="C1109" s="89"/>
      <c r="D1109" s="89"/>
      <c r="E1109" s="171"/>
      <c r="F1109" s="172"/>
      <c r="G1109" s="89"/>
      <c r="H1109" s="226"/>
      <c r="I1109" s="72"/>
      <c r="J1109" s="72"/>
      <c r="K1109" s="72"/>
      <c r="L1109" s="72"/>
      <c r="M1109" s="72"/>
      <c r="N1109" s="72"/>
      <c r="O1109" s="72"/>
      <c r="P1109" s="72"/>
      <c r="Q1109" s="72"/>
      <c r="R1109" s="72"/>
      <c r="S1109" s="72"/>
      <c r="T1109" s="72"/>
      <c r="U1109" s="72"/>
      <c r="V1109" s="72"/>
      <c r="W1109" s="72"/>
      <c r="X1109" s="72"/>
      <c r="Y1109" s="72"/>
      <c r="Z1109" s="72"/>
      <c r="AA1109" s="72"/>
      <c r="AB1109" s="72"/>
    </row>
    <row r="1110" spans="1:28" ht="15" customHeight="1" x14ac:dyDescent="0.25">
      <c r="A1110" s="261"/>
      <c r="B1110" s="731" t="s">
        <v>185</v>
      </c>
      <c r="C1110" s="686"/>
      <c r="D1110" s="227"/>
      <c r="E1110" s="174"/>
      <c r="F1110" s="175"/>
      <c r="G1110" s="228"/>
      <c r="H1110" s="229">
        <f>SUM(H1111:H1113)</f>
        <v>103995.44192135477</v>
      </c>
      <c r="I1110" s="72"/>
      <c r="J1110" s="72"/>
      <c r="K1110" s="72"/>
      <c r="L1110" s="72"/>
      <c r="M1110" s="72"/>
      <c r="N1110" s="72"/>
      <c r="O1110" s="72"/>
      <c r="P1110" s="72"/>
      <c r="Q1110" s="72"/>
      <c r="R1110" s="72"/>
      <c r="S1110" s="72"/>
      <c r="T1110" s="72"/>
      <c r="U1110" s="72"/>
      <c r="V1110" s="72"/>
      <c r="W1110" s="72"/>
      <c r="X1110" s="72"/>
      <c r="Y1110" s="72"/>
      <c r="Z1110" s="72"/>
      <c r="AA1110" s="72"/>
      <c r="AB1110" s="72"/>
    </row>
    <row r="1111" spans="1:28" ht="15" customHeight="1" x14ac:dyDescent="0.25">
      <c r="A1111" s="261"/>
      <c r="B1111" s="270" t="str">
        <f>+'Lista de Precios'!$B$162</f>
        <v>Gel mejorador</v>
      </c>
      <c r="C1111" s="67"/>
      <c r="D1111" s="251"/>
      <c r="E1111" s="180" t="str">
        <f>+'Lista de Precios'!$C$162</f>
        <v>Un</v>
      </c>
      <c r="F1111" s="181">
        <f>+'Lista de Precios'!$D$162</f>
        <v>3881.7858692010336</v>
      </c>
      <c r="G1111" s="283">
        <v>1</v>
      </c>
      <c r="H1111" s="232">
        <f>PRODUCT(F1111*G1111)</f>
        <v>3881.7858692010336</v>
      </c>
      <c r="I1111" s="72"/>
      <c r="J1111" s="72"/>
      <c r="K1111" s="72"/>
      <c r="L1111" s="72"/>
      <c r="M1111" s="72"/>
      <c r="N1111" s="72"/>
      <c r="O1111" s="72"/>
      <c r="P1111" s="72"/>
      <c r="Q1111" s="72"/>
      <c r="R1111" s="72"/>
      <c r="S1111" s="72"/>
      <c r="T1111" s="72"/>
      <c r="U1111" s="72"/>
      <c r="V1111" s="72"/>
      <c r="W1111" s="72"/>
      <c r="X1111" s="72"/>
      <c r="Y1111" s="72"/>
      <c r="Z1111" s="72"/>
      <c r="AA1111" s="72"/>
      <c r="AB1111" s="72"/>
    </row>
    <row r="1112" spans="1:28" ht="15" customHeight="1" x14ac:dyDescent="0.25">
      <c r="A1112" s="261"/>
      <c r="B1112" s="270" t="str">
        <f>+'Lista de Precios'!$B$163</f>
        <v>Tomacable p/jabalina 5/8"</v>
      </c>
      <c r="C1112" s="67"/>
      <c r="D1112" s="251"/>
      <c r="E1112" s="180" t="str">
        <f>+'Lista de Precios'!$C$163</f>
        <v>Un</v>
      </c>
      <c r="F1112" s="181">
        <f>+'Lista de Precios'!$D$163</f>
        <v>8701.3426186852521</v>
      </c>
      <c r="G1112" s="283">
        <v>2</v>
      </c>
      <c r="H1112" s="232">
        <f>PRODUCT(F1112*G1112)</f>
        <v>17402.685237370504</v>
      </c>
      <c r="I1112" s="72"/>
      <c r="J1112" s="72"/>
      <c r="K1112" s="72"/>
      <c r="L1112" s="72"/>
      <c r="M1112" s="72"/>
      <c r="N1112" s="72"/>
      <c r="O1112" s="72"/>
      <c r="P1112" s="72"/>
      <c r="Q1112" s="72"/>
      <c r="R1112" s="72"/>
      <c r="S1112" s="72"/>
      <c r="T1112" s="72"/>
      <c r="U1112" s="72"/>
      <c r="V1112" s="72"/>
      <c r="W1112" s="72"/>
      <c r="X1112" s="72"/>
      <c r="Y1112" s="72"/>
      <c r="Z1112" s="72"/>
      <c r="AA1112" s="72"/>
      <c r="AB1112" s="72"/>
    </row>
    <row r="1113" spans="1:28" ht="15" customHeight="1" x14ac:dyDescent="0.25">
      <c r="A1113" s="261"/>
      <c r="B1113" s="270" t="str">
        <f>+'Lista de Precios'!$B$164</f>
        <v>Jabalina 3/4" x 1,5m</v>
      </c>
      <c r="C1113" s="67"/>
      <c r="D1113" s="251"/>
      <c r="E1113" s="180" t="str">
        <f>+'Lista de Precios'!$C$164</f>
        <v>Un</v>
      </c>
      <c r="F1113" s="181">
        <f>+'Lista de Precios'!$D$164</f>
        <v>41355.485407391614</v>
      </c>
      <c r="G1113" s="283">
        <v>2</v>
      </c>
      <c r="H1113" s="232">
        <f>PRODUCT(F1113*G1113)</f>
        <v>82710.970814783228</v>
      </c>
      <c r="I1113" s="72"/>
      <c r="J1113" s="72"/>
      <c r="K1113" s="72"/>
      <c r="L1113" s="72"/>
      <c r="M1113" s="72"/>
      <c r="N1113" s="72"/>
      <c r="O1113" s="72"/>
      <c r="P1113" s="72"/>
      <c r="Q1113" s="72"/>
      <c r="R1113" s="72"/>
      <c r="S1113" s="72"/>
      <c r="T1113" s="72"/>
      <c r="U1113" s="72"/>
      <c r="V1113" s="72"/>
      <c r="W1113" s="72"/>
      <c r="X1113" s="72"/>
      <c r="Y1113" s="72"/>
      <c r="Z1113" s="72"/>
      <c r="AA1113" s="72"/>
      <c r="AB1113" s="72"/>
    </row>
    <row r="1114" spans="1:28" ht="15" customHeight="1" x14ac:dyDescent="0.25">
      <c r="A1114" s="261"/>
      <c r="B1114" s="215"/>
      <c r="C1114" s="233"/>
      <c r="D1114" s="288"/>
      <c r="E1114" s="180"/>
      <c r="F1114" s="181"/>
      <c r="G1114" s="68"/>
      <c r="H1114" s="232"/>
      <c r="I1114" s="72"/>
      <c r="J1114" s="72"/>
      <c r="K1114" s="72"/>
      <c r="L1114" s="72"/>
      <c r="M1114" s="72"/>
      <c r="N1114" s="72"/>
      <c r="O1114" s="72"/>
      <c r="P1114" s="72"/>
      <c r="Q1114" s="72"/>
      <c r="R1114" s="72"/>
      <c r="S1114" s="72"/>
      <c r="T1114" s="72"/>
      <c r="U1114" s="72"/>
      <c r="V1114" s="72"/>
      <c r="W1114" s="72"/>
      <c r="X1114" s="72"/>
      <c r="Y1114" s="72"/>
      <c r="Z1114" s="72"/>
      <c r="AA1114" s="72"/>
      <c r="AB1114" s="72"/>
    </row>
    <row r="1115" spans="1:28" ht="15" customHeight="1" x14ac:dyDescent="0.25">
      <c r="A1115" s="261"/>
      <c r="B1115" s="732" t="s">
        <v>186</v>
      </c>
      <c r="C1115" s="623"/>
      <c r="D1115" s="234"/>
      <c r="E1115" s="189"/>
      <c r="F1115" s="190"/>
      <c r="G1115" s="235"/>
      <c r="H1115" s="236">
        <f>SUM(H1116:H1117)</f>
        <v>77865.48</v>
      </c>
      <c r="I1115" s="72"/>
      <c r="J1115" s="72"/>
      <c r="K1115" s="72"/>
      <c r="L1115" s="72"/>
      <c r="M1115" s="72"/>
      <c r="N1115" s="72"/>
      <c r="O1115" s="72"/>
      <c r="P1115" s="72"/>
      <c r="Q1115" s="72"/>
      <c r="R1115" s="72"/>
      <c r="S1115" s="72"/>
      <c r="T1115" s="72"/>
      <c r="U1115" s="72"/>
      <c r="V1115" s="72"/>
      <c r="W1115" s="72"/>
      <c r="X1115" s="72"/>
      <c r="Y1115" s="72"/>
      <c r="Z1115" s="72"/>
      <c r="AA1115" s="72"/>
      <c r="AB1115" s="72"/>
    </row>
    <row r="1116" spans="1:28" ht="15" customHeight="1" x14ac:dyDescent="0.2">
      <c r="A1116" s="261"/>
      <c r="B1116" s="720" t="s">
        <v>187</v>
      </c>
      <c r="C1116" s="623"/>
      <c r="D1116" s="233"/>
      <c r="E1116" s="180" t="s">
        <v>188</v>
      </c>
      <c r="F1116" s="181">
        <f>+'Mano de Obra'!$J$8</f>
        <v>10110.714599999999</v>
      </c>
      <c r="G1116" s="68">
        <v>6</v>
      </c>
      <c r="H1116" s="232">
        <f>PRODUCT(F1116*G1116)</f>
        <v>60664.287599999996</v>
      </c>
      <c r="I1116" s="72"/>
      <c r="J1116" s="72"/>
      <c r="K1116" s="72"/>
      <c r="L1116" s="72"/>
      <c r="M1116" s="72"/>
      <c r="N1116" s="72"/>
      <c r="O1116" s="72"/>
      <c r="P1116" s="72"/>
      <c r="Q1116" s="72"/>
      <c r="R1116" s="72"/>
      <c r="S1116" s="72"/>
      <c r="T1116" s="72"/>
      <c r="U1116" s="72"/>
      <c r="V1116" s="72"/>
      <c r="W1116" s="72"/>
      <c r="X1116" s="72"/>
      <c r="Y1116" s="72"/>
      <c r="Z1116" s="72"/>
      <c r="AA1116" s="72"/>
      <c r="AB1116" s="72"/>
    </row>
    <row r="1117" spans="1:28" ht="15" customHeight="1" x14ac:dyDescent="0.2">
      <c r="A1117" s="261"/>
      <c r="B1117" s="720" t="s">
        <v>191</v>
      </c>
      <c r="C1117" s="623"/>
      <c r="D1117" s="233"/>
      <c r="E1117" s="180" t="s">
        <v>188</v>
      </c>
      <c r="F1117" s="181">
        <f>+'Mano de Obra'!$J$10</f>
        <v>8600.5962</v>
      </c>
      <c r="G1117" s="68">
        <v>2</v>
      </c>
      <c r="H1117" s="232">
        <f>PRODUCT(F1117*G1117)</f>
        <v>17201.1924</v>
      </c>
      <c r="I1117" s="72"/>
      <c r="J1117" s="72"/>
      <c r="K1117" s="72"/>
      <c r="L1117" s="72"/>
      <c r="M1117" s="72"/>
      <c r="N1117" s="72"/>
      <c r="O1117" s="72"/>
      <c r="P1117" s="72"/>
      <c r="Q1117" s="72"/>
      <c r="R1117" s="72"/>
      <c r="S1117" s="72"/>
      <c r="T1117" s="72"/>
      <c r="U1117" s="72"/>
      <c r="V1117" s="72"/>
      <c r="W1117" s="72"/>
      <c r="X1117" s="72"/>
      <c r="Y1117" s="72"/>
      <c r="Z1117" s="72"/>
      <c r="AA1117" s="72"/>
      <c r="AB1117" s="72"/>
    </row>
    <row r="1118" spans="1:28" ht="15" customHeight="1" x14ac:dyDescent="0.2">
      <c r="A1118" s="261"/>
      <c r="B1118" s="721"/>
      <c r="C1118" s="722"/>
      <c r="D1118" s="252"/>
      <c r="E1118" s="196"/>
      <c r="F1118" s="253"/>
      <c r="G1118" s="238"/>
      <c r="H1118" s="254"/>
      <c r="I1118" s="72"/>
      <c r="J1118" s="72"/>
      <c r="K1118" s="72"/>
      <c r="L1118" s="72"/>
      <c r="M1118" s="72"/>
      <c r="N1118" s="72"/>
      <c r="O1118" s="72"/>
      <c r="P1118" s="72"/>
      <c r="Q1118" s="72"/>
      <c r="R1118" s="72"/>
      <c r="S1118" s="72"/>
      <c r="T1118" s="72"/>
      <c r="U1118" s="72"/>
      <c r="V1118" s="72"/>
      <c r="W1118" s="72"/>
      <c r="X1118" s="72"/>
      <c r="Y1118" s="72"/>
      <c r="Z1118" s="72"/>
      <c r="AA1118" s="72"/>
      <c r="AB1118" s="72"/>
    </row>
    <row r="1119" spans="1:28" ht="15" customHeight="1" x14ac:dyDescent="0.2">
      <c r="A1119" s="261"/>
      <c r="B1119" s="200"/>
      <c r="C1119" s="240"/>
      <c r="D1119" s="240"/>
      <c r="E1119" s="171"/>
      <c r="F1119" s="172"/>
      <c r="G1119" s="184"/>
      <c r="H1119" s="64"/>
      <c r="I1119" s="72"/>
      <c r="J1119" s="72"/>
      <c r="K1119" s="72"/>
      <c r="L1119" s="72"/>
      <c r="M1119" s="72"/>
      <c r="N1119" s="72"/>
      <c r="O1119" s="72"/>
      <c r="P1119" s="72"/>
      <c r="Q1119" s="72"/>
      <c r="R1119" s="72"/>
      <c r="S1119" s="72"/>
      <c r="T1119" s="72"/>
      <c r="U1119" s="72"/>
      <c r="V1119" s="72"/>
      <c r="W1119" s="72"/>
      <c r="X1119" s="72"/>
      <c r="Y1119" s="72"/>
      <c r="Z1119" s="72"/>
      <c r="AA1119" s="72"/>
      <c r="AB1119" s="72"/>
    </row>
    <row r="1120" spans="1:28" ht="15" customHeight="1" x14ac:dyDescent="0.25">
      <c r="A1120" s="261"/>
      <c r="B1120" s="203"/>
      <c r="C1120" s="63"/>
      <c r="D1120" s="63"/>
      <c r="E1120" s="171"/>
      <c r="F1120" s="172"/>
      <c r="G1120" s="241" t="s">
        <v>190</v>
      </c>
      <c r="H1120" s="242">
        <f>SUM(H1110,H1115)</f>
        <v>181860.92192135478</v>
      </c>
      <c r="I1120" s="72"/>
      <c r="J1120" s="72"/>
      <c r="K1120" s="72"/>
      <c r="L1120" s="72"/>
      <c r="M1120" s="72"/>
      <c r="N1120" s="72"/>
      <c r="O1120" s="72"/>
      <c r="P1120" s="72"/>
      <c r="Q1120" s="72"/>
      <c r="R1120" s="72"/>
      <c r="S1120" s="72"/>
      <c r="T1120" s="72"/>
      <c r="U1120" s="72"/>
      <c r="V1120" s="72"/>
      <c r="W1120" s="72"/>
      <c r="X1120" s="72"/>
      <c r="Y1120" s="72"/>
      <c r="Z1120" s="72"/>
      <c r="AA1120" s="72"/>
      <c r="AB1120" s="72"/>
    </row>
    <row r="1121" spans="1:28" ht="15" customHeight="1" x14ac:dyDescent="0.25">
      <c r="A1121" s="261"/>
      <c r="B1121" s="206"/>
      <c r="C1121" s="87"/>
      <c r="D1121" s="87"/>
      <c r="E1121" s="171"/>
      <c r="F1121" s="172"/>
      <c r="G1121" s="184"/>
      <c r="H1121" s="207"/>
      <c r="I1121" s="72"/>
      <c r="J1121" s="72"/>
      <c r="K1121" s="72"/>
      <c r="L1121" s="72"/>
      <c r="M1121" s="72"/>
      <c r="N1121" s="72"/>
      <c r="O1121" s="72"/>
      <c r="P1121" s="72"/>
      <c r="Q1121" s="72"/>
      <c r="R1121" s="72"/>
      <c r="S1121" s="72"/>
      <c r="T1121" s="72"/>
      <c r="U1121" s="72"/>
      <c r="V1121" s="72"/>
      <c r="W1121" s="72"/>
      <c r="X1121" s="72"/>
      <c r="Y1121" s="72"/>
      <c r="Z1121" s="72"/>
      <c r="AA1121" s="72"/>
      <c r="AB1121" s="72"/>
    </row>
    <row r="1122" spans="1:28" ht="15" customHeight="1" x14ac:dyDescent="0.25">
      <c r="A1122" s="261"/>
      <c r="B1122" s="206"/>
      <c r="C1122" s="87"/>
      <c r="D1122" s="87"/>
      <c r="E1122" s="171"/>
      <c r="F1122" s="172"/>
      <c r="G1122" s="184"/>
      <c r="H1122" s="207"/>
      <c r="I1122" s="72"/>
      <c r="J1122" s="72"/>
      <c r="K1122" s="72"/>
      <c r="L1122" s="72"/>
      <c r="M1122" s="72"/>
      <c r="N1122" s="72"/>
      <c r="O1122" s="72"/>
      <c r="P1122" s="72"/>
      <c r="Q1122" s="72"/>
      <c r="R1122" s="72"/>
      <c r="S1122" s="72"/>
      <c r="T1122" s="72"/>
      <c r="U1122" s="72"/>
      <c r="V1122" s="72"/>
      <c r="W1122" s="72"/>
      <c r="X1122" s="72"/>
      <c r="Y1122" s="72"/>
      <c r="Z1122" s="72"/>
      <c r="AA1122" s="72"/>
      <c r="AB1122" s="72"/>
    </row>
    <row r="1123" spans="1:28" ht="15" customHeight="1" x14ac:dyDescent="0.2">
      <c r="A1123" s="261"/>
      <c r="B1123" s="203"/>
      <c r="C1123" s="63"/>
      <c r="D1123" s="63"/>
      <c r="E1123" s="171"/>
      <c r="F1123" s="172"/>
      <c r="G1123" s="63"/>
      <c r="H1123" s="64"/>
      <c r="I1123" s="72"/>
      <c r="J1123" s="72"/>
      <c r="K1123" s="72"/>
      <c r="L1123" s="72"/>
      <c r="M1123" s="72"/>
      <c r="N1123" s="72"/>
      <c r="O1123" s="72"/>
      <c r="P1123" s="72"/>
      <c r="Q1123" s="72"/>
      <c r="R1123" s="72"/>
      <c r="S1123" s="72"/>
      <c r="T1123" s="72"/>
      <c r="U1123" s="72"/>
      <c r="V1123" s="72"/>
      <c r="W1123" s="72"/>
      <c r="X1123" s="72"/>
      <c r="Y1123" s="72"/>
      <c r="Z1123" s="72"/>
      <c r="AA1123" s="72"/>
      <c r="AB1123" s="72"/>
    </row>
    <row r="1124" spans="1:28" ht="15" customHeight="1" x14ac:dyDescent="0.2">
      <c r="A1124" s="261"/>
      <c r="B1124" s="292">
        <f>+Presupuesto!$A$77</f>
        <v>13</v>
      </c>
      <c r="C1124" s="738" t="str">
        <f>+Presupuesto!$B$77</f>
        <v>INSTALACION ELECTRICA</v>
      </c>
      <c r="D1124" s="724"/>
      <c r="E1124" s="724"/>
      <c r="F1124" s="724"/>
      <c r="G1124" s="724"/>
      <c r="H1124" s="725"/>
      <c r="I1124" s="72"/>
      <c r="J1124" s="72"/>
      <c r="K1124" s="72"/>
      <c r="L1124" s="72"/>
      <c r="M1124" s="72"/>
      <c r="N1124" s="72"/>
      <c r="O1124" s="72"/>
      <c r="P1124" s="72"/>
      <c r="Q1124" s="72"/>
      <c r="R1124" s="72"/>
      <c r="S1124" s="72"/>
      <c r="T1124" s="72"/>
      <c r="U1124" s="72"/>
      <c r="V1124" s="72"/>
      <c r="W1124" s="72"/>
      <c r="X1124" s="72"/>
      <c r="Y1124" s="72"/>
      <c r="Z1124" s="72"/>
      <c r="AA1124" s="72"/>
      <c r="AB1124" s="72"/>
    </row>
    <row r="1125" spans="1:28" ht="15" customHeight="1" x14ac:dyDescent="0.2">
      <c r="A1125" s="261"/>
      <c r="B1125" s="160" t="str">
        <f>+Presupuesto!A84</f>
        <v>13.7</v>
      </c>
      <c r="C1125" s="723" t="str">
        <f>+Presupuesto!B84</f>
        <v>Colocacion de artefactos de iluminacion</v>
      </c>
      <c r="D1125" s="724"/>
      <c r="E1125" s="724"/>
      <c r="F1125" s="724"/>
      <c r="G1125" s="725"/>
      <c r="H1125" s="161" t="str">
        <f>+Presupuesto!C84</f>
        <v>gl</v>
      </c>
      <c r="I1125" s="72"/>
      <c r="J1125" s="72"/>
      <c r="K1125" s="72"/>
      <c r="L1125" s="72"/>
      <c r="M1125" s="72"/>
      <c r="N1125" s="72"/>
      <c r="O1125" s="72"/>
      <c r="P1125" s="72"/>
      <c r="Q1125" s="72"/>
      <c r="R1125" s="72"/>
      <c r="S1125" s="72"/>
      <c r="T1125" s="72"/>
      <c r="U1125" s="72"/>
      <c r="V1125" s="72"/>
      <c r="W1125" s="72"/>
      <c r="X1125" s="72"/>
      <c r="Y1125" s="72"/>
      <c r="Z1125" s="72"/>
      <c r="AA1125" s="72"/>
      <c r="AB1125" s="72"/>
    </row>
    <row r="1126" spans="1:28" ht="15" customHeight="1" x14ac:dyDescent="0.25">
      <c r="A1126" s="261"/>
      <c r="B1126" s="726" t="s">
        <v>180</v>
      </c>
      <c r="C1126" s="727"/>
      <c r="D1126" s="220"/>
      <c r="E1126" s="729" t="s">
        <v>177</v>
      </c>
      <c r="F1126" s="163" t="s">
        <v>181</v>
      </c>
      <c r="G1126" s="221" t="s">
        <v>182</v>
      </c>
      <c r="H1126" s="222" t="s">
        <v>181</v>
      </c>
      <c r="I1126" s="72"/>
      <c r="J1126" s="72"/>
      <c r="K1126" s="72"/>
      <c r="L1126" s="72"/>
      <c r="M1126" s="72"/>
      <c r="N1126" s="72"/>
      <c r="O1126" s="72"/>
      <c r="P1126" s="72"/>
      <c r="Q1126" s="72"/>
      <c r="R1126" s="72"/>
      <c r="S1126" s="72"/>
      <c r="T1126" s="72"/>
      <c r="U1126" s="72"/>
      <c r="V1126" s="72"/>
      <c r="W1126" s="72"/>
      <c r="X1126" s="72"/>
      <c r="Y1126" s="72"/>
      <c r="Z1126" s="72"/>
      <c r="AA1126" s="72"/>
      <c r="AB1126" s="72"/>
    </row>
    <row r="1127" spans="1:28" ht="15" customHeight="1" x14ac:dyDescent="0.25">
      <c r="A1127" s="261"/>
      <c r="B1127" s="728"/>
      <c r="C1127" s="681"/>
      <c r="D1127" s="223"/>
      <c r="E1127" s="730"/>
      <c r="F1127" s="167" t="s">
        <v>183</v>
      </c>
      <c r="G1127" s="224" t="s">
        <v>184</v>
      </c>
      <c r="H1127" s="225" t="s">
        <v>178</v>
      </c>
      <c r="I1127" s="72"/>
      <c r="J1127" s="72"/>
      <c r="K1127" s="72"/>
      <c r="L1127" s="72"/>
      <c r="M1127" s="72"/>
      <c r="N1127" s="72"/>
      <c r="O1127" s="72"/>
      <c r="P1127" s="72"/>
      <c r="Q1127" s="72"/>
      <c r="R1127" s="72"/>
      <c r="S1127" s="72"/>
      <c r="T1127" s="72"/>
      <c r="U1127" s="72"/>
      <c r="V1127" s="72"/>
      <c r="W1127" s="72"/>
      <c r="X1127" s="72"/>
      <c r="Y1127" s="72"/>
      <c r="Z1127" s="72"/>
      <c r="AA1127" s="72"/>
      <c r="AB1127" s="72"/>
    </row>
    <row r="1128" spans="1:28" ht="15" customHeight="1" x14ac:dyDescent="0.2">
      <c r="A1128" s="261"/>
      <c r="B1128" s="170"/>
      <c r="C1128" s="89"/>
      <c r="D1128" s="89"/>
      <c r="E1128" s="171"/>
      <c r="F1128" s="172"/>
      <c r="G1128" s="89"/>
      <c r="H1128" s="226"/>
      <c r="I1128" s="72"/>
      <c r="J1128" s="72"/>
      <c r="K1128" s="72"/>
      <c r="L1128" s="72"/>
      <c r="M1128" s="72"/>
      <c r="N1128" s="72"/>
      <c r="O1128" s="72"/>
      <c r="P1128" s="72"/>
      <c r="Q1128" s="72"/>
      <c r="R1128" s="72"/>
      <c r="S1128" s="72"/>
      <c r="T1128" s="72"/>
      <c r="U1128" s="72"/>
      <c r="V1128" s="72"/>
      <c r="W1128" s="72"/>
      <c r="X1128" s="72"/>
      <c r="Y1128" s="72"/>
      <c r="Z1128" s="72"/>
      <c r="AA1128" s="72"/>
      <c r="AB1128" s="72"/>
    </row>
    <row r="1129" spans="1:28" ht="15" customHeight="1" x14ac:dyDescent="0.25">
      <c r="A1129" s="261"/>
      <c r="B1129" s="731" t="s">
        <v>185</v>
      </c>
      <c r="C1129" s="686"/>
      <c r="D1129" s="227"/>
      <c r="E1129" s="174"/>
      <c r="F1129" s="175"/>
      <c r="G1129" s="228"/>
      <c r="H1129" s="229">
        <f>SUM(H1130:H1132)</f>
        <v>171262.13620445266</v>
      </c>
      <c r="I1129" s="72"/>
      <c r="J1129" s="72"/>
      <c r="K1129" s="72"/>
      <c r="L1129" s="72"/>
      <c r="M1129" s="72"/>
      <c r="N1129" s="72"/>
      <c r="O1129" s="72"/>
      <c r="P1129" s="72"/>
      <c r="Q1129" s="72"/>
      <c r="R1129" s="72"/>
      <c r="S1129" s="72"/>
      <c r="T1129" s="72"/>
      <c r="U1129" s="72"/>
      <c r="V1129" s="72"/>
      <c r="W1129" s="72"/>
      <c r="X1129" s="72"/>
      <c r="Y1129" s="72"/>
      <c r="Z1129" s="72"/>
      <c r="AA1129" s="72"/>
      <c r="AB1129" s="72"/>
    </row>
    <row r="1130" spans="1:28" ht="15" customHeight="1" x14ac:dyDescent="0.25">
      <c r="A1130" s="261"/>
      <c r="B1130" s="270" t="str">
        <f>+'Lista de Precios'!$B$165</f>
        <v>Portalámpara</v>
      </c>
      <c r="C1130" s="67"/>
      <c r="D1130" s="251"/>
      <c r="E1130" s="180" t="str">
        <f>+'Lista de Precios'!$C$165</f>
        <v>Un</v>
      </c>
      <c r="F1130" s="181">
        <f>+'Lista de Precios'!$D$165</f>
        <v>1901.5859773804548</v>
      </c>
      <c r="G1130" s="283">
        <v>51</v>
      </c>
      <c r="H1130" s="232">
        <f>PRODUCT(F1130*G1130)</f>
        <v>96980.884846403191</v>
      </c>
      <c r="I1130" s="72"/>
      <c r="J1130" s="72"/>
      <c r="K1130" s="72"/>
      <c r="L1130" s="72"/>
      <c r="M1130" s="72"/>
      <c r="N1130" s="72"/>
      <c r="O1130" s="72"/>
      <c r="P1130" s="72"/>
      <c r="Q1130" s="72"/>
      <c r="R1130" s="72"/>
      <c r="S1130" s="72"/>
      <c r="T1130" s="72"/>
      <c r="U1130" s="72"/>
      <c r="V1130" s="72"/>
      <c r="W1130" s="72"/>
      <c r="X1130" s="72"/>
      <c r="Y1130" s="72"/>
      <c r="Z1130" s="72"/>
      <c r="AA1130" s="72"/>
      <c r="AB1130" s="72"/>
    </row>
    <row r="1131" spans="1:28" ht="15" customHeight="1" x14ac:dyDescent="0.25">
      <c r="A1131" s="261"/>
      <c r="B1131" s="177" t="str">
        <f>+'Lista de Precios'!$B$166</f>
        <v>Florón</v>
      </c>
      <c r="C1131" s="230"/>
      <c r="D1131" s="288"/>
      <c r="E1131" s="180" t="str">
        <f>+'Lista de Precios'!$C$166</f>
        <v>Un</v>
      </c>
      <c r="F1131" s="181">
        <f>+'Lista de Precios'!$D$166</f>
        <v>1456.4951246676369</v>
      </c>
      <c r="G1131" s="283">
        <v>51</v>
      </c>
      <c r="H1131" s="232">
        <f>PRODUCT(F1131*G1131)</f>
        <v>74281.251358049485</v>
      </c>
      <c r="I1131" s="72"/>
      <c r="J1131" s="72"/>
      <c r="K1131" s="72"/>
      <c r="L1131" s="72"/>
      <c r="M1131" s="72"/>
      <c r="N1131" s="72"/>
      <c r="O1131" s="72"/>
      <c r="P1131" s="72"/>
      <c r="Q1131" s="72"/>
      <c r="R1131" s="72"/>
      <c r="S1131" s="72"/>
      <c r="T1131" s="72"/>
      <c r="U1131" s="72"/>
      <c r="V1131" s="72"/>
      <c r="W1131" s="72"/>
      <c r="X1131" s="72"/>
      <c r="Y1131" s="72"/>
      <c r="Z1131" s="72"/>
      <c r="AA1131" s="72"/>
      <c r="AB1131" s="72"/>
    </row>
    <row r="1132" spans="1:28" ht="15" customHeight="1" x14ac:dyDescent="0.25">
      <c r="A1132" s="261"/>
      <c r="B1132" s="215"/>
      <c r="C1132" s="233"/>
      <c r="D1132" s="288"/>
      <c r="E1132" s="180"/>
      <c r="F1132" s="181"/>
      <c r="G1132" s="68"/>
      <c r="H1132" s="232"/>
      <c r="I1132" s="72"/>
      <c r="J1132" s="72"/>
      <c r="K1132" s="72"/>
      <c r="L1132" s="72"/>
      <c r="M1132" s="72"/>
      <c r="N1132" s="72"/>
      <c r="O1132" s="72"/>
      <c r="P1132" s="72"/>
      <c r="Q1132" s="72"/>
      <c r="R1132" s="72"/>
      <c r="S1132" s="72"/>
      <c r="T1132" s="72"/>
      <c r="U1132" s="72"/>
      <c r="V1132" s="72"/>
      <c r="W1132" s="72"/>
      <c r="X1132" s="72"/>
      <c r="Y1132" s="72"/>
      <c r="Z1132" s="72"/>
      <c r="AA1132" s="72"/>
      <c r="AB1132" s="72"/>
    </row>
    <row r="1133" spans="1:28" ht="15" customHeight="1" x14ac:dyDescent="0.25">
      <c r="A1133" s="261"/>
      <c r="B1133" s="732" t="s">
        <v>186</v>
      </c>
      <c r="C1133" s="623"/>
      <c r="D1133" s="234"/>
      <c r="E1133" s="189"/>
      <c r="F1133" s="190"/>
      <c r="G1133" s="235"/>
      <c r="H1133" s="236">
        <f>SUM(H1134:H1135)</f>
        <v>603292.30079999997</v>
      </c>
      <c r="I1133" s="72"/>
      <c r="J1133" s="72"/>
      <c r="K1133" s="72"/>
      <c r="L1133" s="72"/>
      <c r="M1133" s="72"/>
      <c r="N1133" s="72"/>
      <c r="O1133" s="72"/>
      <c r="P1133" s="72"/>
      <c r="Q1133" s="72"/>
      <c r="R1133" s="72"/>
      <c r="S1133" s="72"/>
      <c r="T1133" s="72"/>
      <c r="U1133" s="72"/>
      <c r="V1133" s="72"/>
      <c r="W1133" s="72"/>
      <c r="X1133" s="72"/>
      <c r="Y1133" s="72"/>
      <c r="Z1133" s="72"/>
      <c r="AA1133" s="72"/>
      <c r="AB1133" s="72"/>
    </row>
    <row r="1134" spans="1:28" ht="15" customHeight="1" x14ac:dyDescent="0.2">
      <c r="A1134" s="261"/>
      <c r="B1134" s="720" t="s">
        <v>187</v>
      </c>
      <c r="C1134" s="623"/>
      <c r="D1134" s="233"/>
      <c r="E1134" s="180" t="s">
        <v>188</v>
      </c>
      <c r="F1134" s="181">
        <f>+'Mano de Obra'!$J$8</f>
        <v>10110.714599999999</v>
      </c>
      <c r="G1134" s="68">
        <v>35</v>
      </c>
      <c r="H1134" s="232">
        <f>PRODUCT(F1134*G1134)</f>
        <v>353875.011</v>
      </c>
      <c r="I1134" s="72"/>
      <c r="J1134" s="72"/>
      <c r="K1134" s="72"/>
      <c r="L1134" s="72"/>
      <c r="M1134" s="72"/>
      <c r="N1134" s="72"/>
      <c r="O1134" s="72"/>
      <c r="P1134" s="72"/>
      <c r="Q1134" s="72"/>
      <c r="R1134" s="72"/>
      <c r="S1134" s="72"/>
      <c r="T1134" s="72"/>
      <c r="U1134" s="72"/>
      <c r="V1134" s="72"/>
      <c r="W1134" s="72"/>
      <c r="X1134" s="72"/>
      <c r="Y1134" s="72"/>
      <c r="Z1134" s="72"/>
      <c r="AA1134" s="72"/>
      <c r="AB1134" s="72"/>
    </row>
    <row r="1135" spans="1:28" ht="15" customHeight="1" x14ac:dyDescent="0.2">
      <c r="A1135" s="261"/>
      <c r="B1135" s="720" t="s">
        <v>191</v>
      </c>
      <c r="C1135" s="623"/>
      <c r="D1135" s="233"/>
      <c r="E1135" s="180" t="s">
        <v>188</v>
      </c>
      <c r="F1135" s="181">
        <f>+'Mano de Obra'!$J$10</f>
        <v>8600.5962</v>
      </c>
      <c r="G1135" s="68">
        <v>29</v>
      </c>
      <c r="H1135" s="232">
        <f>PRODUCT(F1135*G1135)</f>
        <v>249417.2898</v>
      </c>
      <c r="I1135" s="72"/>
      <c r="J1135" s="72"/>
      <c r="K1135" s="72"/>
      <c r="L1135" s="72"/>
      <c r="M1135" s="72"/>
      <c r="N1135" s="72"/>
      <c r="O1135" s="72"/>
      <c r="P1135" s="72"/>
      <c r="Q1135" s="72"/>
      <c r="R1135" s="72"/>
      <c r="S1135" s="72"/>
      <c r="T1135" s="72"/>
      <c r="U1135" s="72"/>
      <c r="V1135" s="72"/>
      <c r="W1135" s="72"/>
      <c r="X1135" s="72"/>
      <c r="Y1135" s="72"/>
      <c r="Z1135" s="72"/>
      <c r="AA1135" s="72"/>
      <c r="AB1135" s="72"/>
    </row>
    <row r="1136" spans="1:28" ht="15" customHeight="1" x14ac:dyDescent="0.2">
      <c r="A1136" s="261"/>
      <c r="B1136" s="721"/>
      <c r="C1136" s="722"/>
      <c r="D1136" s="252"/>
      <c r="E1136" s="196"/>
      <c r="F1136" s="253"/>
      <c r="G1136" s="238"/>
      <c r="H1136" s="254"/>
      <c r="I1136" s="72"/>
      <c r="J1136" s="72"/>
      <c r="K1136" s="72"/>
      <c r="L1136" s="72"/>
      <c r="M1136" s="72"/>
      <c r="N1136" s="72"/>
      <c r="O1136" s="72"/>
      <c r="P1136" s="72"/>
      <c r="Q1136" s="72"/>
      <c r="R1136" s="72"/>
      <c r="S1136" s="72"/>
      <c r="T1136" s="72"/>
      <c r="U1136" s="72"/>
      <c r="V1136" s="72"/>
      <c r="W1136" s="72"/>
      <c r="X1136" s="72"/>
      <c r="Y1136" s="72"/>
      <c r="Z1136" s="72"/>
      <c r="AA1136" s="72"/>
      <c r="AB1136" s="72"/>
    </row>
    <row r="1137" spans="1:28" ht="15" customHeight="1" x14ac:dyDescent="0.2">
      <c r="A1137" s="261"/>
      <c r="B1137" s="200"/>
      <c r="C1137" s="240"/>
      <c r="D1137" s="240"/>
      <c r="E1137" s="171"/>
      <c r="F1137" s="172"/>
      <c r="G1137" s="184"/>
      <c r="H1137" s="64"/>
      <c r="I1137" s="72"/>
      <c r="J1137" s="72"/>
      <c r="K1137" s="72"/>
      <c r="L1137" s="72"/>
      <c r="M1137" s="72"/>
      <c r="N1137" s="72"/>
      <c r="O1137" s="72"/>
      <c r="P1137" s="72"/>
      <c r="Q1137" s="72"/>
      <c r="R1137" s="72"/>
      <c r="S1137" s="72"/>
      <c r="T1137" s="72"/>
      <c r="U1137" s="72"/>
      <c r="V1137" s="72"/>
      <c r="W1137" s="72"/>
      <c r="X1137" s="72"/>
      <c r="Y1137" s="72"/>
      <c r="Z1137" s="72"/>
      <c r="AA1137" s="72"/>
      <c r="AB1137" s="72"/>
    </row>
    <row r="1138" spans="1:28" ht="15" customHeight="1" x14ac:dyDescent="0.25">
      <c r="A1138" s="261"/>
      <c r="B1138" s="203"/>
      <c r="C1138" s="63"/>
      <c r="D1138" s="63"/>
      <c r="E1138" s="171"/>
      <c r="F1138" s="172"/>
      <c r="G1138" s="241" t="s">
        <v>190</v>
      </c>
      <c r="H1138" s="242">
        <f>SUM(H1129,H1133)</f>
        <v>774554.43700445257</v>
      </c>
      <c r="I1138" s="72"/>
      <c r="J1138" s="72"/>
      <c r="K1138" s="72"/>
      <c r="L1138" s="72"/>
      <c r="M1138" s="72"/>
      <c r="N1138" s="72"/>
      <c r="O1138" s="72"/>
      <c r="P1138" s="72"/>
      <c r="Q1138" s="72"/>
      <c r="R1138" s="72"/>
      <c r="S1138" s="72"/>
      <c r="T1138" s="72"/>
      <c r="U1138" s="72"/>
      <c r="V1138" s="72"/>
      <c r="W1138" s="72"/>
      <c r="X1138" s="72"/>
      <c r="Y1138" s="72"/>
      <c r="Z1138" s="72"/>
      <c r="AA1138" s="72"/>
      <c r="AB1138" s="72"/>
    </row>
    <row r="1139" spans="1:28" ht="15" customHeight="1" x14ac:dyDescent="0.25">
      <c r="A1139" s="261"/>
      <c r="B1139" s="206"/>
      <c r="C1139" s="87"/>
      <c r="D1139" s="87"/>
      <c r="E1139" s="171"/>
      <c r="F1139" s="172"/>
      <c r="G1139" s="184"/>
      <c r="H1139" s="207"/>
      <c r="I1139" s="72"/>
      <c r="J1139" s="72"/>
      <c r="K1139" s="72"/>
      <c r="L1139" s="72"/>
      <c r="M1139" s="72"/>
      <c r="N1139" s="72"/>
      <c r="O1139" s="72"/>
      <c r="P1139" s="72"/>
      <c r="Q1139" s="72"/>
      <c r="R1139" s="72"/>
      <c r="S1139" s="72"/>
      <c r="T1139" s="72"/>
      <c r="U1139" s="72"/>
      <c r="V1139" s="72"/>
      <c r="W1139" s="72"/>
      <c r="X1139" s="72"/>
      <c r="Y1139" s="72"/>
      <c r="Z1139" s="72"/>
      <c r="AA1139" s="72"/>
      <c r="AB1139" s="72"/>
    </row>
    <row r="1140" spans="1:28" ht="15" customHeight="1" x14ac:dyDescent="0.2">
      <c r="A1140" s="261"/>
      <c r="B1140" s="203"/>
      <c r="C1140" s="63"/>
      <c r="D1140" s="63"/>
      <c r="E1140" s="171"/>
      <c r="F1140" s="172"/>
      <c r="G1140" s="63"/>
      <c r="H1140" s="64"/>
      <c r="I1140" s="72"/>
      <c r="J1140" s="72"/>
      <c r="K1140" s="72"/>
      <c r="L1140" s="72"/>
      <c r="M1140" s="72"/>
      <c r="N1140" s="72"/>
      <c r="O1140" s="72"/>
      <c r="P1140" s="72"/>
      <c r="Q1140" s="72"/>
      <c r="R1140" s="72"/>
      <c r="S1140" s="72"/>
      <c r="T1140" s="72"/>
      <c r="U1140" s="72"/>
      <c r="V1140" s="72"/>
      <c r="W1140" s="72"/>
      <c r="X1140" s="72"/>
      <c r="Y1140" s="72"/>
      <c r="Z1140" s="72"/>
      <c r="AA1140" s="72"/>
      <c r="AB1140" s="72"/>
    </row>
    <row r="1141" spans="1:28" ht="15" customHeight="1" x14ac:dyDescent="0.25">
      <c r="A1141" s="261"/>
      <c r="B1141" s="262"/>
      <c r="C1141" s="263"/>
      <c r="D1141" s="263"/>
      <c r="E1141" s="264"/>
      <c r="F1141" s="265"/>
      <c r="G1141" s="266"/>
      <c r="H1141" s="267"/>
      <c r="I1141" s="72"/>
      <c r="J1141" s="72"/>
      <c r="K1141" s="72"/>
      <c r="L1141" s="72"/>
      <c r="M1141" s="72"/>
      <c r="N1141" s="72"/>
      <c r="O1141" s="72"/>
      <c r="P1141" s="72"/>
      <c r="Q1141" s="72"/>
      <c r="R1141" s="72"/>
      <c r="S1141" s="72"/>
      <c r="T1141" s="72"/>
      <c r="U1141" s="72"/>
      <c r="V1141" s="72"/>
      <c r="W1141" s="72"/>
      <c r="X1141" s="72"/>
      <c r="Y1141" s="72"/>
      <c r="Z1141" s="72"/>
      <c r="AA1141" s="72"/>
      <c r="AB1141" s="72"/>
    </row>
    <row r="1142" spans="1:28" ht="15" customHeight="1" x14ac:dyDescent="0.2">
      <c r="A1142" s="261"/>
      <c r="B1142" s="294">
        <f>+Presupuesto!$A$86</f>
        <v>14</v>
      </c>
      <c r="C1142" s="737" t="str">
        <f>+Presupuesto!$B$86</f>
        <v>INSTALACION SANITARIA Y PLUVIALES</v>
      </c>
      <c r="D1142" s="724"/>
      <c r="E1142" s="724"/>
      <c r="F1142" s="724"/>
      <c r="G1142" s="724"/>
      <c r="H1142" s="725"/>
      <c r="I1142" s="72"/>
      <c r="J1142" s="72"/>
      <c r="K1142" s="72"/>
      <c r="L1142" s="72"/>
      <c r="M1142" s="72"/>
      <c r="N1142" s="72"/>
      <c r="O1142" s="72"/>
      <c r="P1142" s="72"/>
      <c r="Q1142" s="72"/>
      <c r="R1142" s="72"/>
      <c r="S1142" s="72"/>
      <c r="T1142" s="72"/>
      <c r="U1142" s="72"/>
      <c r="V1142" s="72"/>
      <c r="W1142" s="72"/>
      <c r="X1142" s="72"/>
      <c r="Y1142" s="72"/>
      <c r="Z1142" s="72"/>
      <c r="AA1142" s="72"/>
      <c r="AB1142" s="72"/>
    </row>
    <row r="1143" spans="1:28" ht="15" customHeight="1" x14ac:dyDescent="0.2">
      <c r="A1143" s="261"/>
      <c r="B1143" s="160" t="str">
        <f>+Presupuesto!A87</f>
        <v>14.1</v>
      </c>
      <c r="C1143" s="723" t="str">
        <f>+Presupuesto!B87</f>
        <v>Base Sanitaria</v>
      </c>
      <c r="D1143" s="724"/>
      <c r="E1143" s="724"/>
      <c r="F1143" s="724"/>
      <c r="G1143" s="725"/>
      <c r="H1143" s="161" t="str">
        <f>+Presupuesto!C87</f>
        <v>gl</v>
      </c>
      <c r="I1143" s="72"/>
      <c r="J1143" s="72"/>
      <c r="K1143" s="72"/>
      <c r="L1143" s="72"/>
      <c r="M1143" s="72"/>
      <c r="N1143" s="72"/>
      <c r="O1143" s="72"/>
      <c r="P1143" s="72"/>
      <c r="Q1143" s="72"/>
      <c r="R1143" s="72"/>
      <c r="S1143" s="72"/>
      <c r="T1143" s="72"/>
      <c r="U1143" s="72"/>
      <c r="V1143" s="72"/>
      <c r="W1143" s="72"/>
      <c r="X1143" s="72"/>
      <c r="Y1143" s="72"/>
      <c r="Z1143" s="72"/>
      <c r="AA1143" s="72"/>
      <c r="AB1143" s="72"/>
    </row>
    <row r="1144" spans="1:28" ht="15" customHeight="1" x14ac:dyDescent="0.25">
      <c r="A1144" s="261"/>
      <c r="B1144" s="726" t="s">
        <v>180</v>
      </c>
      <c r="C1144" s="727"/>
      <c r="D1144" s="220"/>
      <c r="E1144" s="729" t="s">
        <v>177</v>
      </c>
      <c r="F1144" s="163" t="s">
        <v>181</v>
      </c>
      <c r="G1144" s="221" t="s">
        <v>182</v>
      </c>
      <c r="H1144" s="222" t="s">
        <v>181</v>
      </c>
      <c r="I1144" s="72"/>
      <c r="J1144" s="72"/>
      <c r="K1144" s="72"/>
      <c r="L1144" s="72"/>
      <c r="M1144" s="72"/>
      <c r="N1144" s="72"/>
      <c r="O1144" s="72"/>
      <c r="P1144" s="72"/>
      <c r="Q1144" s="72"/>
      <c r="R1144" s="72"/>
      <c r="S1144" s="72"/>
      <c r="T1144" s="72"/>
      <c r="U1144" s="72"/>
      <c r="V1144" s="72"/>
      <c r="W1144" s="72"/>
      <c r="X1144" s="72"/>
      <c r="Y1144" s="72"/>
      <c r="Z1144" s="72"/>
      <c r="AA1144" s="72"/>
      <c r="AB1144" s="72"/>
    </row>
    <row r="1145" spans="1:28" ht="15" customHeight="1" x14ac:dyDescent="0.25">
      <c r="A1145" s="261"/>
      <c r="B1145" s="728"/>
      <c r="C1145" s="681"/>
      <c r="D1145" s="223"/>
      <c r="E1145" s="730"/>
      <c r="F1145" s="167" t="s">
        <v>183</v>
      </c>
      <c r="G1145" s="224" t="s">
        <v>184</v>
      </c>
      <c r="H1145" s="225" t="s">
        <v>178</v>
      </c>
      <c r="I1145" s="72"/>
      <c r="J1145" s="72"/>
      <c r="K1145" s="72"/>
      <c r="L1145" s="72"/>
      <c r="M1145" s="72"/>
      <c r="N1145" s="72"/>
      <c r="O1145" s="72"/>
      <c r="P1145" s="72"/>
      <c r="Q1145" s="72"/>
      <c r="R1145" s="72"/>
      <c r="S1145" s="72"/>
      <c r="T1145" s="72"/>
      <c r="U1145" s="72"/>
      <c r="V1145" s="72"/>
      <c r="W1145" s="72"/>
      <c r="X1145" s="72"/>
      <c r="Y1145" s="72"/>
      <c r="Z1145" s="72"/>
      <c r="AA1145" s="72"/>
      <c r="AB1145" s="72"/>
    </row>
    <row r="1146" spans="1:28" ht="15" customHeight="1" x14ac:dyDescent="0.2">
      <c r="A1146" s="261"/>
      <c r="B1146" s="170"/>
      <c r="C1146" s="89"/>
      <c r="D1146" s="89"/>
      <c r="E1146" s="171"/>
      <c r="F1146" s="172"/>
      <c r="G1146" s="89"/>
      <c r="H1146" s="226"/>
      <c r="I1146" s="72"/>
      <c r="J1146" s="72"/>
      <c r="K1146" s="72"/>
      <c r="L1146" s="72"/>
      <c r="M1146" s="72"/>
      <c r="N1146" s="72"/>
      <c r="O1146" s="72"/>
      <c r="P1146" s="72"/>
      <c r="Q1146" s="72"/>
      <c r="R1146" s="72"/>
      <c r="S1146" s="72"/>
      <c r="T1146" s="72"/>
      <c r="U1146" s="72"/>
      <c r="V1146" s="72"/>
      <c r="W1146" s="72"/>
      <c r="X1146" s="72"/>
      <c r="Y1146" s="72"/>
      <c r="Z1146" s="72"/>
      <c r="AA1146" s="72"/>
      <c r="AB1146" s="72"/>
    </row>
    <row r="1147" spans="1:28" ht="15" customHeight="1" x14ac:dyDescent="0.25">
      <c r="A1147" s="261"/>
      <c r="B1147" s="731" t="s">
        <v>185</v>
      </c>
      <c r="C1147" s="686"/>
      <c r="D1147" s="227"/>
      <c r="E1147" s="174"/>
      <c r="F1147" s="175"/>
      <c r="G1147" s="228"/>
      <c r="H1147" s="229">
        <f>SUM(H1148:H1171)</f>
        <v>922530.35270091426</v>
      </c>
      <c r="I1147" s="72"/>
      <c r="J1147" s="72"/>
      <c r="K1147" s="72"/>
      <c r="L1147" s="72"/>
      <c r="M1147" s="72"/>
      <c r="N1147" s="72"/>
      <c r="O1147" s="72"/>
      <c r="P1147" s="72"/>
      <c r="Q1147" s="72"/>
      <c r="R1147" s="72"/>
      <c r="S1147" s="72"/>
      <c r="T1147" s="72"/>
      <c r="U1147" s="72"/>
      <c r="V1147" s="72"/>
      <c r="W1147" s="72"/>
      <c r="X1147" s="72"/>
      <c r="Y1147" s="72"/>
      <c r="Z1147" s="72"/>
      <c r="AA1147" s="72"/>
      <c r="AB1147" s="72"/>
    </row>
    <row r="1148" spans="1:28" ht="15" customHeight="1" x14ac:dyDescent="0.25">
      <c r="A1148" s="261"/>
      <c r="B1148" s="270" t="str">
        <f>+'Lista de Precios'!$B$168</f>
        <v>Tubo PVC Awaduct 40 (4m)</v>
      </c>
      <c r="C1148" s="67"/>
      <c r="D1148" s="251"/>
      <c r="E1148" s="180" t="str">
        <f>+'Lista de Precios'!$C$168</f>
        <v>Un</v>
      </c>
      <c r="F1148" s="181">
        <f>+'Lista de Precios'!$D$168</f>
        <v>10129.967601337634</v>
      </c>
      <c r="G1148" s="355">
        <v>1</v>
      </c>
      <c r="H1148" s="232">
        <f t="shared" ref="H1148:H1171" si="14">PRODUCT(F1148*G1148)</f>
        <v>10129.967601337634</v>
      </c>
      <c r="I1148" s="72"/>
      <c r="J1148" s="72"/>
      <c r="K1148" s="72"/>
      <c r="L1148" s="72"/>
      <c r="M1148" s="72"/>
      <c r="N1148" s="72"/>
      <c r="O1148" s="72"/>
      <c r="P1148" s="72"/>
      <c r="Q1148" s="72"/>
      <c r="R1148" s="72"/>
      <c r="S1148" s="72"/>
      <c r="T1148" s="72"/>
      <c r="U1148" s="72"/>
      <c r="V1148" s="72"/>
      <c r="W1148" s="72"/>
      <c r="X1148" s="72"/>
      <c r="Y1148" s="72"/>
      <c r="Z1148" s="72"/>
      <c r="AA1148" s="72"/>
      <c r="AB1148" s="72"/>
    </row>
    <row r="1149" spans="1:28" ht="15" customHeight="1" x14ac:dyDescent="0.25">
      <c r="A1149" s="261"/>
      <c r="B1149" s="270" t="str">
        <f>+'Lista de Precios'!$B$169</f>
        <v>Tubo PVC Awaduct 50 (4m)</v>
      </c>
      <c r="C1149" s="67"/>
      <c r="D1149" s="251"/>
      <c r="E1149" s="180" t="str">
        <f>+'Lista de Precios'!$C$169</f>
        <v>Un</v>
      </c>
      <c r="F1149" s="181">
        <f>+'Lista de Precios'!$D$169</f>
        <v>12736.243987854637</v>
      </c>
      <c r="G1149" s="355">
        <v>3</v>
      </c>
      <c r="H1149" s="232">
        <f t="shared" si="14"/>
        <v>38208.731963563914</v>
      </c>
      <c r="I1149" s="72"/>
      <c r="J1149" s="72"/>
      <c r="K1149" s="72"/>
      <c r="L1149" s="72"/>
      <c r="M1149" s="72"/>
      <c r="N1149" s="72"/>
      <c r="O1149" s="72"/>
      <c r="P1149" s="72"/>
      <c r="Q1149" s="72"/>
      <c r="R1149" s="72"/>
      <c r="S1149" s="72"/>
      <c r="T1149" s="72"/>
      <c r="U1149" s="72"/>
      <c r="V1149" s="72"/>
      <c r="W1149" s="72"/>
      <c r="X1149" s="72"/>
      <c r="Y1149" s="72"/>
      <c r="Z1149" s="72"/>
      <c r="AA1149" s="72"/>
      <c r="AB1149" s="72"/>
    </row>
    <row r="1150" spans="1:28" ht="15" customHeight="1" x14ac:dyDescent="0.25">
      <c r="A1150" s="261"/>
      <c r="B1150" s="270" t="str">
        <f>+'Lista de Precios'!$B$170</f>
        <v>Tubo PVC Awaduct 63 (4m)</v>
      </c>
      <c r="C1150" s="67"/>
      <c r="D1150" s="251"/>
      <c r="E1150" s="180" t="str">
        <f>+'Lista de Precios'!$C$170</f>
        <v>Un</v>
      </c>
      <c r="F1150" s="181">
        <f>+'Lista de Precios'!$D$170</f>
        <v>15780.662478464281</v>
      </c>
      <c r="G1150" s="355">
        <v>2</v>
      </c>
      <c r="H1150" s="232">
        <f t="shared" si="14"/>
        <v>31561.324956928562</v>
      </c>
      <c r="I1150" s="72"/>
      <c r="J1150" s="72"/>
      <c r="K1150" s="72"/>
      <c r="L1150" s="72"/>
      <c r="M1150" s="72"/>
      <c r="N1150" s="72"/>
      <c r="O1150" s="72"/>
      <c r="P1150" s="72"/>
      <c r="Q1150" s="72"/>
      <c r="R1150" s="72"/>
      <c r="S1150" s="72"/>
      <c r="T1150" s="72"/>
      <c r="U1150" s="72"/>
      <c r="V1150" s="72"/>
      <c r="W1150" s="72"/>
      <c r="X1150" s="72"/>
      <c r="Y1150" s="72"/>
      <c r="Z1150" s="72"/>
      <c r="AA1150" s="72"/>
      <c r="AB1150" s="72"/>
    </row>
    <row r="1151" spans="1:28" ht="15" customHeight="1" x14ac:dyDescent="0.25">
      <c r="A1151" s="261"/>
      <c r="B1151" s="270" t="str">
        <f>+'Lista de Precios'!$B$171</f>
        <v>Tubo PVC Awaduct 110 (4m)</v>
      </c>
      <c r="C1151" s="67"/>
      <c r="D1151" s="251"/>
      <c r="E1151" s="180" t="str">
        <f>+'Lista de Precios'!$C$171</f>
        <v>Un</v>
      </c>
      <c r="F1151" s="181">
        <f>+'Lista de Precios'!$D$171</f>
        <v>28459.330663784971</v>
      </c>
      <c r="G1151" s="355">
        <v>13</v>
      </c>
      <c r="H1151" s="232">
        <f t="shared" si="14"/>
        <v>369971.29862920463</v>
      </c>
      <c r="I1151" s="72"/>
      <c r="J1151" s="72"/>
      <c r="K1151" s="72"/>
      <c r="L1151" s="72"/>
      <c r="M1151" s="72"/>
      <c r="N1151" s="72"/>
      <c r="O1151" s="72"/>
      <c r="P1151" s="72"/>
      <c r="Q1151" s="72"/>
      <c r="R1151" s="72"/>
      <c r="S1151" s="72"/>
      <c r="T1151" s="72"/>
      <c r="U1151" s="72"/>
      <c r="V1151" s="72"/>
      <c r="W1151" s="72"/>
      <c r="X1151" s="72"/>
      <c r="Y1151" s="72"/>
      <c r="Z1151" s="72"/>
      <c r="AA1151" s="72"/>
      <c r="AB1151" s="72"/>
    </row>
    <row r="1152" spans="1:28" ht="15" customHeight="1" x14ac:dyDescent="0.25">
      <c r="A1152" s="261"/>
      <c r="B1152" s="270" t="str">
        <f>+'Lista de Precios'!$B$172</f>
        <v>Codo c/base Awaduct  110</v>
      </c>
      <c r="C1152" s="67"/>
      <c r="D1152" s="251"/>
      <c r="E1152" s="180" t="str">
        <f>+'Lista de Precios'!$C$172</f>
        <v>Un</v>
      </c>
      <c r="F1152" s="181">
        <f>+'Lista de Precios'!$D$172</f>
        <v>5242.3879431335081</v>
      </c>
      <c r="G1152" s="355">
        <v>4</v>
      </c>
      <c r="H1152" s="232">
        <f t="shared" si="14"/>
        <v>20969.551772534032</v>
      </c>
      <c r="I1152" s="72"/>
      <c r="J1152" s="72"/>
      <c r="K1152" s="72"/>
      <c r="L1152" s="72"/>
      <c r="M1152" s="72"/>
      <c r="N1152" s="72"/>
      <c r="O1152" s="72"/>
      <c r="P1152" s="72"/>
      <c r="Q1152" s="72"/>
      <c r="R1152" s="72"/>
      <c r="S1152" s="72"/>
      <c r="T1152" s="72"/>
      <c r="U1152" s="72"/>
      <c r="V1152" s="72"/>
      <c r="W1152" s="72"/>
      <c r="X1152" s="72"/>
      <c r="Y1152" s="72"/>
      <c r="Z1152" s="72"/>
      <c r="AA1152" s="72"/>
      <c r="AB1152" s="72"/>
    </row>
    <row r="1153" spans="1:28" ht="15" customHeight="1" x14ac:dyDescent="0.25">
      <c r="A1153" s="261"/>
      <c r="B1153" s="295" t="str">
        <f>+'Lista de Precios'!$B$173</f>
        <v xml:space="preserve">Ramal simple a 45° H-HC 110 Awaduct </v>
      </c>
      <c r="C1153" s="296"/>
      <c r="D1153" s="251"/>
      <c r="E1153" s="180" t="str">
        <f>+'Lista de Precios'!$C$173</f>
        <v>Un</v>
      </c>
      <c r="F1153" s="181">
        <f>+'Lista de Precios'!$D$173</f>
        <v>8173.7973328517592</v>
      </c>
      <c r="G1153" s="355">
        <v>4</v>
      </c>
      <c r="H1153" s="232">
        <f t="shared" si="14"/>
        <v>32695.189331407037</v>
      </c>
      <c r="I1153" s="72"/>
      <c r="J1153" s="72"/>
      <c r="K1153" s="72"/>
      <c r="L1153" s="72"/>
      <c r="M1153" s="72"/>
      <c r="N1153" s="72"/>
      <c r="O1153" s="72"/>
      <c r="P1153" s="72"/>
      <c r="Q1153" s="72"/>
      <c r="R1153" s="72"/>
      <c r="S1153" s="72"/>
      <c r="T1153" s="72"/>
      <c r="U1153" s="72"/>
      <c r="V1153" s="72"/>
      <c r="W1153" s="72"/>
      <c r="X1153" s="72"/>
      <c r="Y1153" s="72"/>
      <c r="Z1153" s="72"/>
      <c r="AA1153" s="72"/>
      <c r="AB1153" s="72"/>
    </row>
    <row r="1154" spans="1:28" ht="15" customHeight="1" x14ac:dyDescent="0.25">
      <c r="A1154" s="261"/>
      <c r="B1154" s="177" t="str">
        <f>+'Lista de Precios'!$B$174</f>
        <v>Curva 90° 63</v>
      </c>
      <c r="C1154" s="230"/>
      <c r="D1154" s="288"/>
      <c r="E1154" s="180" t="str">
        <f>+'Lista de Precios'!$C$174</f>
        <v>Un</v>
      </c>
      <c r="F1154" s="181">
        <f>+'Lista de Precios'!$D$174</f>
        <v>2043.3094308879822</v>
      </c>
      <c r="G1154" s="355">
        <v>2</v>
      </c>
      <c r="H1154" s="232">
        <f t="shared" si="14"/>
        <v>4086.6188617759644</v>
      </c>
      <c r="I1154" s="72"/>
      <c r="J1154" s="72"/>
      <c r="K1154" s="72"/>
      <c r="L1154" s="72"/>
      <c r="M1154" s="72"/>
      <c r="N1154" s="72"/>
      <c r="O1154" s="72"/>
      <c r="P1154" s="72"/>
      <c r="Q1154" s="72"/>
      <c r="R1154" s="72"/>
      <c r="S1154" s="72"/>
      <c r="T1154" s="72"/>
      <c r="U1154" s="72"/>
      <c r="V1154" s="72"/>
      <c r="W1154" s="72"/>
      <c r="X1154" s="72"/>
      <c r="Y1154" s="72"/>
      <c r="Z1154" s="72"/>
      <c r="AA1154" s="72"/>
      <c r="AB1154" s="72"/>
    </row>
    <row r="1155" spans="1:28" ht="15" customHeight="1" x14ac:dyDescent="0.25">
      <c r="A1155" s="261"/>
      <c r="B1155" s="297" t="str">
        <f>+'Lista de Precios'!$B$175</f>
        <v>Codo 45° PVC 40</v>
      </c>
      <c r="C1155" s="298"/>
      <c r="D1155" s="251"/>
      <c r="E1155" s="180" t="str">
        <f>+'Lista de Precios'!$C$175</f>
        <v>Un</v>
      </c>
      <c r="F1155" s="181">
        <f>+'Lista de Precios'!$D$175</f>
        <v>1050.146823223909</v>
      </c>
      <c r="G1155" s="355">
        <v>4</v>
      </c>
      <c r="H1155" s="232">
        <f t="shared" si="14"/>
        <v>4200.587292895636</v>
      </c>
      <c r="I1155" s="72"/>
      <c r="J1155" s="72"/>
      <c r="K1155" s="72"/>
      <c r="L1155" s="72"/>
      <c r="M1155" s="72"/>
      <c r="N1155" s="72"/>
      <c r="O1155" s="72"/>
      <c r="P1155" s="72"/>
      <c r="Q1155" s="72"/>
      <c r="R1155" s="72"/>
      <c r="S1155" s="72"/>
      <c r="T1155" s="72"/>
      <c r="U1155" s="72"/>
      <c r="V1155" s="72"/>
      <c r="W1155" s="72"/>
      <c r="X1155" s="72"/>
      <c r="Y1155" s="72"/>
      <c r="Z1155" s="72"/>
      <c r="AA1155" s="72"/>
      <c r="AB1155" s="72"/>
    </row>
    <row r="1156" spans="1:28" ht="15" customHeight="1" x14ac:dyDescent="0.25">
      <c r="A1156" s="261"/>
      <c r="B1156" s="270" t="str">
        <f>+'Lista de Precios'!$B$176</f>
        <v>Codo 90° PVC 40</v>
      </c>
      <c r="C1156" s="67"/>
      <c r="D1156" s="251"/>
      <c r="E1156" s="180" t="str">
        <f>+'Lista de Precios'!$C$176</f>
        <v>Un</v>
      </c>
      <c r="F1156" s="181">
        <f>+'Lista de Precios'!$D$176</f>
        <v>686.48072252007546</v>
      </c>
      <c r="G1156" s="355">
        <v>4</v>
      </c>
      <c r="H1156" s="232">
        <f t="shared" si="14"/>
        <v>2745.9228900803018</v>
      </c>
      <c r="I1156" s="72"/>
      <c r="J1156" s="72"/>
      <c r="K1156" s="72"/>
      <c r="L1156" s="72"/>
      <c r="M1156" s="72"/>
      <c r="N1156" s="72"/>
      <c r="O1156" s="72"/>
      <c r="P1156" s="72"/>
      <c r="Q1156" s="72"/>
      <c r="R1156" s="72"/>
      <c r="S1156" s="72"/>
      <c r="T1156" s="72"/>
      <c r="U1156" s="72"/>
      <c r="V1156" s="72"/>
      <c r="W1156" s="72"/>
      <c r="X1156" s="72"/>
      <c r="Y1156" s="72"/>
      <c r="Z1156" s="72"/>
      <c r="AA1156" s="72"/>
      <c r="AB1156" s="72"/>
    </row>
    <row r="1157" spans="1:28" ht="15" customHeight="1" x14ac:dyDescent="0.25">
      <c r="A1157" s="261"/>
      <c r="B1157" s="270" t="str">
        <f>+'Lista de Precios'!$B$177</f>
        <v>Codo 45° PVC 50</v>
      </c>
      <c r="C1157" s="67"/>
      <c r="D1157" s="251"/>
      <c r="E1157" s="180" t="str">
        <f>+'Lista de Precios'!$C$177</f>
        <v>Un</v>
      </c>
      <c r="F1157" s="181">
        <f>+'Lista de Precios'!$D$177</f>
        <v>1196.588582570861</v>
      </c>
      <c r="G1157" s="355">
        <v>4</v>
      </c>
      <c r="H1157" s="232">
        <f t="shared" si="14"/>
        <v>4786.3543302834441</v>
      </c>
      <c r="I1157" s="72"/>
      <c r="J1157" s="72"/>
      <c r="K1157" s="72"/>
      <c r="L1157" s="72"/>
      <c r="M1157" s="72"/>
      <c r="N1157" s="72"/>
      <c r="O1157" s="72"/>
      <c r="P1157" s="72"/>
      <c r="Q1157" s="72"/>
      <c r="R1157" s="72"/>
      <c r="S1157" s="72"/>
      <c r="T1157" s="72"/>
      <c r="U1157" s="72"/>
      <c r="V1157" s="72"/>
      <c r="W1157" s="72"/>
      <c r="X1157" s="72"/>
      <c r="Y1157" s="72"/>
      <c r="Z1157" s="72"/>
      <c r="AA1157" s="72"/>
      <c r="AB1157" s="72"/>
    </row>
    <row r="1158" spans="1:28" ht="15" customHeight="1" x14ac:dyDescent="0.25">
      <c r="A1158" s="261"/>
      <c r="B1158" s="270" t="str">
        <f>+'Lista de Precios'!$B$178</f>
        <v>Codo 90° PVC 50</v>
      </c>
      <c r="C1158" s="67"/>
      <c r="D1158" s="251"/>
      <c r="E1158" s="180" t="str">
        <f>+'Lista de Precios'!$C$178</f>
        <v>Un</v>
      </c>
      <c r="F1158" s="181">
        <f>+'Lista de Precios'!$D$178</f>
        <v>1327.3452926854336</v>
      </c>
      <c r="G1158" s="355">
        <v>4</v>
      </c>
      <c r="H1158" s="232">
        <f t="shared" si="14"/>
        <v>5309.3811707417344</v>
      </c>
      <c r="I1158" s="72"/>
      <c r="J1158" s="72"/>
      <c r="K1158" s="72"/>
      <c r="L1158" s="72"/>
      <c r="M1158" s="72"/>
      <c r="N1158" s="72"/>
      <c r="O1158" s="72"/>
      <c r="P1158" s="72"/>
      <c r="Q1158" s="72"/>
      <c r="R1158" s="72"/>
      <c r="S1158" s="72"/>
      <c r="T1158" s="72"/>
      <c r="U1158" s="72"/>
      <c r="V1158" s="72"/>
      <c r="W1158" s="72"/>
      <c r="X1158" s="72"/>
      <c r="Y1158" s="72"/>
      <c r="Z1158" s="72"/>
      <c r="AA1158" s="72"/>
      <c r="AB1158" s="72"/>
    </row>
    <row r="1159" spans="1:28" ht="15" customHeight="1" x14ac:dyDescent="0.25">
      <c r="A1159" s="261"/>
      <c r="B1159" s="270" t="str">
        <f>+'Lista de Precios'!$B$180</f>
        <v>Manguito de reparación 110mm</v>
      </c>
      <c r="C1159" s="67"/>
      <c r="D1159" s="251"/>
      <c r="E1159" s="180" t="str">
        <f>+'Lista de Precios'!$C$180</f>
        <v>Un</v>
      </c>
      <c r="F1159" s="181">
        <f>+'Lista de Precios'!$D$180</f>
        <v>2760.7445421072275</v>
      </c>
      <c r="G1159" s="355">
        <v>2</v>
      </c>
      <c r="H1159" s="232">
        <f t="shared" si="14"/>
        <v>5521.489084214455</v>
      </c>
      <c r="I1159" s="72"/>
      <c r="J1159" s="72"/>
      <c r="K1159" s="72"/>
      <c r="L1159" s="72"/>
      <c r="M1159" s="72"/>
      <c r="N1159" s="72"/>
      <c r="O1159" s="72"/>
      <c r="P1159" s="72"/>
      <c r="Q1159" s="72"/>
      <c r="R1159" s="72"/>
      <c r="S1159" s="72"/>
      <c r="T1159" s="72"/>
      <c r="U1159" s="72"/>
      <c r="V1159" s="72"/>
      <c r="W1159" s="72"/>
      <c r="X1159" s="72"/>
      <c r="Y1159" s="72"/>
      <c r="Z1159" s="72"/>
      <c r="AA1159" s="72"/>
      <c r="AB1159" s="72"/>
    </row>
    <row r="1160" spans="1:28" ht="15" customHeight="1" x14ac:dyDescent="0.25">
      <c r="A1160" s="261"/>
      <c r="B1160" s="270" t="str">
        <f>+'Lista de Precios'!$B$181</f>
        <v>Manguito de reparación 63mm</v>
      </c>
      <c r="C1160" s="67"/>
      <c r="D1160" s="251"/>
      <c r="E1160" s="180" t="str">
        <f>+'Lista de Precios'!$C$181</f>
        <v>Un</v>
      </c>
      <c r="F1160" s="181">
        <f>+'Lista de Precios'!$D$181</f>
        <v>1327.3452926854336</v>
      </c>
      <c r="G1160" s="355">
        <v>4</v>
      </c>
      <c r="H1160" s="232">
        <f t="shared" si="14"/>
        <v>5309.3811707417344</v>
      </c>
      <c r="I1160" s="72"/>
      <c r="J1160" s="72"/>
      <c r="K1160" s="72"/>
      <c r="L1160" s="72"/>
      <c r="M1160" s="72"/>
      <c r="N1160" s="72"/>
      <c r="O1160" s="72"/>
      <c r="P1160" s="72"/>
      <c r="Q1160" s="72"/>
      <c r="R1160" s="72"/>
      <c r="S1160" s="72"/>
      <c r="T1160" s="72"/>
      <c r="U1160" s="72"/>
      <c r="V1160" s="72"/>
      <c r="W1160" s="72"/>
      <c r="X1160" s="72"/>
      <c r="Y1160" s="72"/>
      <c r="Z1160" s="72"/>
      <c r="AA1160" s="72"/>
      <c r="AB1160" s="72"/>
    </row>
    <row r="1161" spans="1:28" ht="15" customHeight="1" x14ac:dyDescent="0.25">
      <c r="A1161" s="261"/>
      <c r="B1161" s="270" t="str">
        <f>+'Lista de Precios'!$B$182</f>
        <v>Manguito de reparación 40mm</v>
      </c>
      <c r="C1161" s="67"/>
      <c r="D1161" s="251"/>
      <c r="E1161" s="180" t="str">
        <f>+'Lista de Precios'!$C$182</f>
        <v>Un</v>
      </c>
      <c r="F1161" s="181">
        <f>+'Lista de Precios'!$D$182</f>
        <v>718.02669819335119</v>
      </c>
      <c r="G1161" s="355">
        <v>4</v>
      </c>
      <c r="H1161" s="232">
        <f t="shared" si="14"/>
        <v>2872.1067927734048</v>
      </c>
      <c r="I1161" s="72"/>
      <c r="J1161" s="72"/>
      <c r="K1161" s="72"/>
      <c r="L1161" s="72"/>
      <c r="M1161" s="72"/>
      <c r="N1161" s="72"/>
      <c r="O1161" s="72"/>
      <c r="P1161" s="72"/>
      <c r="Q1161" s="72"/>
      <c r="R1161" s="72"/>
      <c r="S1161" s="72"/>
      <c r="T1161" s="72"/>
      <c r="U1161" s="72"/>
      <c r="V1161" s="72"/>
      <c r="W1161" s="72"/>
      <c r="X1161" s="72"/>
      <c r="Y1161" s="72"/>
      <c r="Z1161" s="72"/>
      <c r="AA1161" s="72"/>
      <c r="AB1161" s="72"/>
    </row>
    <row r="1162" spans="1:28" ht="15" customHeight="1" x14ac:dyDescent="0.25">
      <c r="A1162" s="261"/>
      <c r="B1162" s="270" t="str">
        <f>+'Lista de Precios'!$B$183</f>
        <v>Ramal simple a 87° 30 MH 110x110</v>
      </c>
      <c r="C1162" s="67"/>
      <c r="D1162" s="251"/>
      <c r="E1162" s="180" t="str">
        <f>+'Lista de Precios'!$C$183</f>
        <v>Un</v>
      </c>
      <c r="F1162" s="181">
        <f>+'Lista de Precios'!$D$183</f>
        <v>6070.4178408363068</v>
      </c>
      <c r="G1162" s="355">
        <v>3</v>
      </c>
      <c r="H1162" s="232">
        <f t="shared" si="14"/>
        <v>18211.25352250892</v>
      </c>
      <c r="I1162" s="72"/>
      <c r="J1162" s="72"/>
      <c r="K1162" s="72"/>
      <c r="L1162" s="72"/>
      <c r="M1162" s="72"/>
      <c r="N1162" s="72"/>
      <c r="O1162" s="72"/>
      <c r="P1162" s="72"/>
      <c r="Q1162" s="72"/>
      <c r="R1162" s="72"/>
      <c r="S1162" s="72"/>
      <c r="T1162" s="72"/>
      <c r="U1162" s="72"/>
      <c r="V1162" s="72"/>
      <c r="W1162" s="72"/>
      <c r="X1162" s="72"/>
      <c r="Y1162" s="72"/>
      <c r="Z1162" s="72"/>
      <c r="AA1162" s="72"/>
      <c r="AB1162" s="72"/>
    </row>
    <row r="1163" spans="1:28" ht="15" customHeight="1" x14ac:dyDescent="0.25">
      <c r="A1163" s="261"/>
      <c r="B1163" s="295" t="str">
        <f>+'Lista de Precios'!$B$184</f>
        <v>Ramal simple a 87° 30 MH 110x63</v>
      </c>
      <c r="C1163" s="296"/>
      <c r="D1163" s="251"/>
      <c r="E1163" s="180" t="str">
        <f>+'Lista de Precios'!$C$184</f>
        <v>Un</v>
      </c>
      <c r="F1163" s="181">
        <f>+'Lista de Precios'!$D$184</f>
        <v>4699.3111009041659</v>
      </c>
      <c r="G1163" s="355">
        <v>2</v>
      </c>
      <c r="H1163" s="232">
        <f t="shared" si="14"/>
        <v>9398.6222018083317</v>
      </c>
      <c r="I1163" s="72"/>
      <c r="J1163" s="72"/>
      <c r="K1163" s="72"/>
      <c r="L1163" s="72"/>
      <c r="M1163" s="72"/>
      <c r="N1163" s="72"/>
      <c r="O1163" s="72"/>
      <c r="P1163" s="72"/>
      <c r="Q1163" s="72"/>
      <c r="R1163" s="72"/>
      <c r="S1163" s="72"/>
      <c r="T1163" s="72"/>
      <c r="U1163" s="72"/>
      <c r="V1163" s="72"/>
      <c r="W1163" s="72"/>
      <c r="X1163" s="72"/>
      <c r="Y1163" s="72"/>
      <c r="Z1163" s="72"/>
      <c r="AA1163" s="72"/>
      <c r="AB1163" s="72"/>
    </row>
    <row r="1164" spans="1:28" ht="15" customHeight="1" x14ac:dyDescent="0.25">
      <c r="A1164" s="261"/>
      <c r="B1164" s="177" t="str">
        <f>+'Lista de Precios'!$B$185</f>
        <v>Tapa 110 H</v>
      </c>
      <c r="C1164" s="230"/>
      <c r="D1164" s="288"/>
      <c r="E1164" s="180" t="str">
        <f>+'Lista de Precios'!$C$185</f>
        <v>Un</v>
      </c>
      <c r="F1164" s="181">
        <f>+'Lista de Precios'!$D$185</f>
        <v>1902.4157980279165</v>
      </c>
      <c r="G1164" s="355">
        <v>2</v>
      </c>
      <c r="H1164" s="232">
        <f t="shared" si="14"/>
        <v>3804.831596055833</v>
      </c>
      <c r="I1164" s="72"/>
      <c r="J1164" s="72"/>
      <c r="K1164" s="72"/>
      <c r="L1164" s="72"/>
      <c r="M1164" s="72"/>
      <c r="N1164" s="72"/>
      <c r="O1164" s="72"/>
      <c r="P1164" s="72"/>
      <c r="Q1164" s="72"/>
      <c r="R1164" s="72"/>
      <c r="S1164" s="72"/>
      <c r="T1164" s="72"/>
      <c r="U1164" s="72"/>
      <c r="V1164" s="72"/>
      <c r="W1164" s="72"/>
      <c r="X1164" s="72"/>
      <c r="Y1164" s="72"/>
      <c r="Z1164" s="72"/>
      <c r="AA1164" s="72"/>
      <c r="AB1164" s="72"/>
    </row>
    <row r="1165" spans="1:28" ht="15" customHeight="1" x14ac:dyDescent="0.25">
      <c r="A1165" s="261"/>
      <c r="B1165" s="297" t="str">
        <f>+'Lista de Precios'!$B$186</f>
        <v>Sifon p/descarga pileta simple</v>
      </c>
      <c r="C1165" s="298"/>
      <c r="D1165" s="251"/>
      <c r="E1165" s="180" t="str">
        <f>+'Lista de Precios'!$C$186</f>
        <v>Un</v>
      </c>
      <c r="F1165" s="181">
        <f>+'Lista de Precios'!$D$186</f>
        <v>7201.7080125355715</v>
      </c>
      <c r="G1165" s="355">
        <v>3</v>
      </c>
      <c r="H1165" s="232">
        <f t="shared" si="14"/>
        <v>21605.124037606714</v>
      </c>
      <c r="I1165" s="72"/>
      <c r="J1165" s="72"/>
      <c r="K1165" s="72"/>
      <c r="L1165" s="72"/>
      <c r="M1165" s="72"/>
      <c r="N1165" s="72"/>
      <c r="O1165" s="72"/>
      <c r="P1165" s="72"/>
      <c r="Q1165" s="72"/>
      <c r="R1165" s="72"/>
      <c r="S1165" s="72"/>
      <c r="T1165" s="72"/>
      <c r="U1165" s="72"/>
      <c r="V1165" s="72"/>
      <c r="W1165" s="72"/>
      <c r="X1165" s="72"/>
      <c r="Y1165" s="72"/>
      <c r="Z1165" s="72"/>
      <c r="AA1165" s="72"/>
      <c r="AB1165" s="72"/>
    </row>
    <row r="1166" spans="1:28" ht="15" customHeight="1" x14ac:dyDescent="0.25">
      <c r="A1166" s="261"/>
      <c r="B1166" s="270" t="str">
        <f>+'Lista de Precios'!$B$187</f>
        <v>Sopapa crom. Pileta 50 c/torni.</v>
      </c>
      <c r="C1166" s="67"/>
      <c r="D1166" s="251"/>
      <c r="E1166" s="180" t="str">
        <f>+'Lista de Precios'!$C$187</f>
        <v>Un</v>
      </c>
      <c r="F1166" s="181">
        <f>+'Lista de Precios'!$D$187</f>
        <v>6773.1112442143185</v>
      </c>
      <c r="G1166" s="355">
        <v>3</v>
      </c>
      <c r="H1166" s="232">
        <f t="shared" si="14"/>
        <v>20319.333732642954</v>
      </c>
      <c r="I1166" s="72"/>
      <c r="J1166" s="72"/>
      <c r="K1166" s="72"/>
      <c r="L1166" s="72"/>
      <c r="M1166" s="72"/>
      <c r="N1166" s="72"/>
      <c r="O1166" s="72"/>
      <c r="P1166" s="72"/>
      <c r="Q1166" s="72"/>
      <c r="R1166" s="72"/>
      <c r="S1166" s="72"/>
      <c r="T1166" s="72"/>
      <c r="U1166" s="72"/>
      <c r="V1166" s="72"/>
      <c r="W1166" s="72"/>
      <c r="X1166" s="72"/>
      <c r="Y1166" s="72"/>
      <c r="Z1166" s="72"/>
      <c r="AA1166" s="72"/>
      <c r="AB1166" s="72"/>
    </row>
    <row r="1167" spans="1:28" ht="15" customHeight="1" x14ac:dyDescent="0.25">
      <c r="A1167" s="261"/>
      <c r="B1167" s="270" t="str">
        <f>+'Lista de Precios'!$B$188</f>
        <v xml:space="preserve">Adhesivos p/ PVC </v>
      </c>
      <c r="C1167" s="67"/>
      <c r="D1167" s="251"/>
      <c r="E1167" s="180" t="str">
        <f>+'Lista de Precios'!$C$188</f>
        <v>Kg</v>
      </c>
      <c r="F1167" s="181">
        <f>+'Lista de Precios'!$D$188</f>
        <v>40483.000146910308</v>
      </c>
      <c r="G1167" s="355">
        <v>2</v>
      </c>
      <c r="H1167" s="232">
        <f t="shared" si="14"/>
        <v>80966.000293820616</v>
      </c>
      <c r="I1167" s="72"/>
      <c r="J1167" s="72"/>
      <c r="K1167" s="72"/>
      <c r="L1167" s="72"/>
      <c r="M1167" s="72"/>
      <c r="N1167" s="72"/>
      <c r="O1167" s="72"/>
      <c r="P1167" s="72"/>
      <c r="Q1167" s="72"/>
      <c r="R1167" s="72"/>
      <c r="S1167" s="72"/>
      <c r="T1167" s="72"/>
      <c r="U1167" s="72"/>
      <c r="V1167" s="72"/>
      <c r="W1167" s="72"/>
      <c r="X1167" s="72"/>
      <c r="Y1167" s="72"/>
      <c r="Z1167" s="72"/>
      <c r="AA1167" s="72"/>
      <c r="AB1167" s="72"/>
    </row>
    <row r="1168" spans="1:28" ht="15" customHeight="1" x14ac:dyDescent="0.25">
      <c r="A1168" s="261"/>
      <c r="B1168" s="270" t="str">
        <f>+'Lista de Precios'!$B$189</f>
        <v>Camara de inspección 60x60</v>
      </c>
      <c r="C1168" s="67"/>
      <c r="D1168" s="251"/>
      <c r="E1168" s="180" t="str">
        <f>+'Lista de Precios'!$C$189</f>
        <v>Un</v>
      </c>
      <c r="F1168" s="181">
        <f>+'Lista de Precios'!$D$189</f>
        <v>54825.642602019907</v>
      </c>
      <c r="G1168" s="355">
        <v>2</v>
      </c>
      <c r="H1168" s="232">
        <f t="shared" si="14"/>
        <v>109651.28520403981</v>
      </c>
      <c r="I1168" s="72"/>
      <c r="J1168" s="72"/>
      <c r="K1168" s="72"/>
      <c r="L1168" s="72"/>
      <c r="M1168" s="72"/>
      <c r="N1168" s="72"/>
      <c r="O1168" s="72"/>
      <c r="P1168" s="72"/>
      <c r="Q1168" s="72"/>
      <c r="R1168" s="72"/>
      <c r="S1168" s="72"/>
      <c r="T1168" s="72"/>
      <c r="U1168" s="72"/>
      <c r="V1168" s="72"/>
      <c r="W1168" s="72"/>
      <c r="X1168" s="72"/>
      <c r="Y1168" s="72"/>
      <c r="Z1168" s="72"/>
      <c r="AA1168" s="72"/>
      <c r="AB1168" s="72"/>
    </row>
    <row r="1169" spans="1:28" ht="15" customHeight="1" x14ac:dyDescent="0.25">
      <c r="A1169" s="261"/>
      <c r="B1169" s="270" t="str">
        <f>+'Lista de Precios'!$B$190</f>
        <v>Tapa camara de inspección 60x60</v>
      </c>
      <c r="C1169" s="67"/>
      <c r="D1169" s="251"/>
      <c r="E1169" s="180" t="str">
        <f>+'Lista de Precios'!$C$190</f>
        <v>Un</v>
      </c>
      <c r="F1169" s="181">
        <f>+'Lista de Precios'!$D$190</f>
        <v>34915.511178249821</v>
      </c>
      <c r="G1169" s="355">
        <v>2</v>
      </c>
      <c r="H1169" s="232">
        <f t="shared" si="14"/>
        <v>69831.022356499641</v>
      </c>
      <c r="I1169" s="72"/>
      <c r="J1169" s="72"/>
      <c r="K1169" s="72"/>
      <c r="L1169" s="72"/>
      <c r="M1169" s="72"/>
      <c r="N1169" s="72"/>
      <c r="O1169" s="72"/>
      <c r="P1169" s="72"/>
      <c r="Q1169" s="72"/>
      <c r="R1169" s="72"/>
      <c r="S1169" s="72"/>
      <c r="T1169" s="72"/>
      <c r="U1169" s="72"/>
      <c r="V1169" s="72"/>
      <c r="W1169" s="72"/>
      <c r="X1169" s="72"/>
      <c r="Y1169" s="72"/>
      <c r="Z1169" s="72"/>
      <c r="AA1169" s="72"/>
      <c r="AB1169" s="72"/>
    </row>
    <row r="1170" spans="1:28" ht="15" customHeight="1" x14ac:dyDescent="0.25">
      <c r="A1170" s="261"/>
      <c r="B1170" s="270" t="str">
        <f>+'Lista de Precios'!$B$191</f>
        <v xml:space="preserve">Pileta de patio 5 E. 15x15 plastica c/tapa de bronce </v>
      </c>
      <c r="C1170" s="67"/>
      <c r="D1170" s="251"/>
      <c r="E1170" s="180" t="str">
        <f>+'Lista de Precios'!$C$191</f>
        <v>Un</v>
      </c>
      <c r="F1170" s="181">
        <f>+'Lista de Precios'!$D$191</f>
        <v>7403.4391707057312</v>
      </c>
      <c r="G1170" s="355">
        <v>6</v>
      </c>
      <c r="H1170" s="232">
        <f t="shared" si="14"/>
        <v>44420.635024234391</v>
      </c>
      <c r="I1170" s="72"/>
      <c r="J1170" s="72"/>
      <c r="K1170" s="72"/>
      <c r="L1170" s="72"/>
      <c r="M1170" s="72"/>
      <c r="N1170" s="72"/>
      <c r="O1170" s="72"/>
      <c r="P1170" s="72"/>
      <c r="Q1170" s="72"/>
      <c r="R1170" s="72"/>
      <c r="S1170" s="72"/>
      <c r="T1170" s="72"/>
      <c r="U1170" s="72"/>
      <c r="V1170" s="72"/>
      <c r="W1170" s="72"/>
      <c r="X1170" s="72"/>
      <c r="Y1170" s="72"/>
      <c r="Z1170" s="72"/>
      <c r="AA1170" s="72"/>
      <c r="AB1170" s="72"/>
    </row>
    <row r="1171" spans="1:28" ht="15" customHeight="1" x14ac:dyDescent="0.25">
      <c r="A1171" s="261"/>
      <c r="B1171" s="270" t="str">
        <f>+'Lista de Precios'!$B$192</f>
        <v>Sombrerete PVC 110</v>
      </c>
      <c r="C1171" s="67"/>
      <c r="D1171" s="251"/>
      <c r="E1171" s="180" t="str">
        <f>+'Lista de Precios'!$C$192</f>
        <v>Un</v>
      </c>
      <c r="F1171" s="181">
        <f>+'Lista de Precios'!$D$192</f>
        <v>2977.1694416072096</v>
      </c>
      <c r="G1171" s="355">
        <v>2</v>
      </c>
      <c r="H1171" s="232">
        <f t="shared" si="14"/>
        <v>5954.3388832144192</v>
      </c>
      <c r="I1171" s="72"/>
      <c r="J1171" s="72"/>
      <c r="K1171" s="72"/>
      <c r="L1171" s="72"/>
      <c r="M1171" s="72"/>
      <c r="N1171" s="72"/>
      <c r="O1171" s="72"/>
      <c r="P1171" s="72"/>
      <c r="Q1171" s="72"/>
      <c r="R1171" s="72"/>
      <c r="S1171" s="72"/>
      <c r="T1171" s="72"/>
      <c r="U1171" s="72"/>
      <c r="V1171" s="72"/>
      <c r="W1171" s="72"/>
      <c r="X1171" s="72"/>
      <c r="Y1171" s="72"/>
      <c r="Z1171" s="72"/>
      <c r="AA1171" s="72"/>
      <c r="AB1171" s="72"/>
    </row>
    <row r="1172" spans="1:28" ht="15" customHeight="1" x14ac:dyDescent="0.25">
      <c r="A1172" s="261"/>
      <c r="B1172" s="215"/>
      <c r="C1172" s="233"/>
      <c r="D1172" s="288"/>
      <c r="E1172" s="180"/>
      <c r="F1172" s="181"/>
      <c r="G1172" s="68"/>
      <c r="H1172" s="232"/>
      <c r="I1172" s="72"/>
      <c r="J1172" s="72"/>
      <c r="K1172" s="72"/>
      <c r="L1172" s="72"/>
      <c r="M1172" s="72"/>
      <c r="N1172" s="72"/>
      <c r="O1172" s="72"/>
      <c r="P1172" s="72"/>
      <c r="Q1172" s="72"/>
      <c r="R1172" s="72"/>
      <c r="S1172" s="72"/>
      <c r="T1172" s="72"/>
      <c r="U1172" s="72"/>
      <c r="V1172" s="72"/>
      <c r="W1172" s="72"/>
      <c r="X1172" s="72"/>
      <c r="Y1172" s="72"/>
      <c r="Z1172" s="72"/>
      <c r="AA1172" s="72"/>
      <c r="AB1172" s="72"/>
    </row>
    <row r="1173" spans="1:28" ht="15" customHeight="1" x14ac:dyDescent="0.25">
      <c r="A1173" s="261"/>
      <c r="B1173" s="732" t="s">
        <v>186</v>
      </c>
      <c r="C1173" s="623"/>
      <c r="D1173" s="234"/>
      <c r="E1173" s="189"/>
      <c r="F1173" s="190"/>
      <c r="G1173" s="235"/>
      <c r="H1173" s="236">
        <f>SUM(H1174:H1175)</f>
        <v>2080895.9639999999</v>
      </c>
      <c r="I1173" s="72"/>
      <c r="J1173" s="72"/>
      <c r="K1173" s="72"/>
      <c r="L1173" s="72"/>
      <c r="M1173" s="72"/>
      <c r="N1173" s="72"/>
      <c r="O1173" s="72"/>
      <c r="P1173" s="72"/>
      <c r="Q1173" s="72"/>
      <c r="R1173" s="72"/>
      <c r="S1173" s="72"/>
      <c r="T1173" s="72"/>
      <c r="U1173" s="72"/>
      <c r="V1173" s="72"/>
      <c r="W1173" s="72"/>
      <c r="X1173" s="72"/>
      <c r="Y1173" s="72"/>
      <c r="Z1173" s="72"/>
      <c r="AA1173" s="72"/>
      <c r="AB1173" s="72"/>
    </row>
    <row r="1174" spans="1:28" ht="15" customHeight="1" x14ac:dyDescent="0.2">
      <c r="A1174" s="261"/>
      <c r="B1174" s="720" t="s">
        <v>187</v>
      </c>
      <c r="C1174" s="623"/>
      <c r="D1174" s="233"/>
      <c r="E1174" s="180" t="s">
        <v>188</v>
      </c>
      <c r="F1174" s="181">
        <f>+'Mano de Obra'!$J$8</f>
        <v>10110.714599999999</v>
      </c>
      <c r="G1174" s="68">
        <v>125</v>
      </c>
      <c r="H1174" s="232">
        <f>PRODUCT(F1174*G1174)</f>
        <v>1263839.325</v>
      </c>
      <c r="I1174" s="72"/>
      <c r="J1174" s="72"/>
      <c r="K1174" s="72"/>
      <c r="L1174" s="72"/>
      <c r="M1174" s="72"/>
      <c r="N1174" s="72"/>
      <c r="O1174" s="72"/>
      <c r="P1174" s="72"/>
      <c r="Q1174" s="72"/>
      <c r="R1174" s="72"/>
      <c r="S1174" s="72"/>
      <c r="T1174" s="72"/>
      <c r="U1174" s="72"/>
      <c r="V1174" s="72"/>
      <c r="W1174" s="72"/>
      <c r="X1174" s="72"/>
      <c r="Y1174" s="72"/>
      <c r="Z1174" s="72"/>
      <c r="AA1174" s="72"/>
      <c r="AB1174" s="72"/>
    </row>
    <row r="1175" spans="1:28" ht="15" customHeight="1" x14ac:dyDescent="0.2">
      <c r="A1175" s="261"/>
      <c r="B1175" s="720" t="s">
        <v>191</v>
      </c>
      <c r="C1175" s="623"/>
      <c r="D1175" s="233"/>
      <c r="E1175" s="180" t="s">
        <v>188</v>
      </c>
      <c r="F1175" s="181">
        <f>+'Mano de Obra'!$J$10</f>
        <v>8600.5962</v>
      </c>
      <c r="G1175" s="68">
        <v>95</v>
      </c>
      <c r="H1175" s="232">
        <f>PRODUCT(F1175*G1175)</f>
        <v>817056.63899999997</v>
      </c>
      <c r="I1175" s="72"/>
      <c r="J1175" s="72"/>
      <c r="K1175" s="72"/>
      <c r="L1175" s="72"/>
      <c r="M1175" s="72"/>
      <c r="N1175" s="72"/>
      <c r="O1175" s="72"/>
      <c r="P1175" s="72"/>
      <c r="Q1175" s="72"/>
      <c r="R1175" s="72"/>
      <c r="S1175" s="72"/>
      <c r="T1175" s="72"/>
      <c r="U1175" s="72"/>
      <c r="V1175" s="72"/>
      <c r="W1175" s="72"/>
      <c r="X1175" s="72"/>
      <c r="Y1175" s="72"/>
      <c r="Z1175" s="72"/>
      <c r="AA1175" s="72"/>
      <c r="AB1175" s="72"/>
    </row>
    <row r="1176" spans="1:28" ht="15" customHeight="1" x14ac:dyDescent="0.2">
      <c r="A1176" s="261"/>
      <c r="B1176" s="721"/>
      <c r="C1176" s="722"/>
      <c r="D1176" s="252"/>
      <c r="E1176" s="196"/>
      <c r="F1176" s="253"/>
      <c r="G1176" s="238"/>
      <c r="H1176" s="254"/>
      <c r="I1176" s="72"/>
      <c r="J1176" s="72"/>
      <c r="K1176" s="72"/>
      <c r="L1176" s="72"/>
      <c r="M1176" s="72"/>
      <c r="N1176" s="72"/>
      <c r="O1176" s="72"/>
      <c r="P1176" s="72"/>
      <c r="Q1176" s="72"/>
      <c r="R1176" s="72"/>
      <c r="S1176" s="72"/>
      <c r="T1176" s="72"/>
      <c r="U1176" s="72"/>
      <c r="V1176" s="72"/>
      <c r="W1176" s="72"/>
      <c r="X1176" s="72"/>
      <c r="Y1176" s="72"/>
      <c r="Z1176" s="72"/>
      <c r="AA1176" s="72"/>
      <c r="AB1176" s="72"/>
    </row>
    <row r="1177" spans="1:28" ht="15" customHeight="1" x14ac:dyDescent="0.2">
      <c r="A1177" s="261"/>
      <c r="B1177" s="200"/>
      <c r="C1177" s="240"/>
      <c r="D1177" s="240"/>
      <c r="E1177" s="171"/>
      <c r="F1177" s="172"/>
      <c r="G1177" s="184"/>
      <c r="H1177" s="64"/>
      <c r="I1177" s="72"/>
      <c r="J1177" s="72"/>
      <c r="K1177" s="72"/>
      <c r="L1177" s="72"/>
      <c r="M1177" s="72"/>
      <c r="N1177" s="72"/>
      <c r="O1177" s="72"/>
      <c r="P1177" s="72"/>
      <c r="Q1177" s="72"/>
      <c r="R1177" s="72"/>
      <c r="S1177" s="72"/>
      <c r="T1177" s="72"/>
      <c r="U1177" s="72"/>
      <c r="V1177" s="72"/>
      <c r="W1177" s="72"/>
      <c r="X1177" s="72"/>
      <c r="Y1177" s="72"/>
      <c r="Z1177" s="72"/>
      <c r="AA1177" s="72"/>
      <c r="AB1177" s="72"/>
    </row>
    <row r="1178" spans="1:28" ht="15" customHeight="1" x14ac:dyDescent="0.25">
      <c r="A1178" s="261"/>
      <c r="B1178" s="203"/>
      <c r="C1178" s="63"/>
      <c r="D1178" s="63"/>
      <c r="E1178" s="171"/>
      <c r="F1178" s="172"/>
      <c r="G1178" s="241" t="s">
        <v>190</v>
      </c>
      <c r="H1178" s="242">
        <f>SUM(H1147,H1173)</f>
        <v>3003426.3167009139</v>
      </c>
      <c r="I1178" s="72"/>
      <c r="J1178" s="72"/>
      <c r="K1178" s="72"/>
      <c r="L1178" s="72"/>
      <c r="M1178" s="72"/>
      <c r="N1178" s="72"/>
      <c r="O1178" s="72"/>
      <c r="P1178" s="72"/>
      <c r="Q1178" s="72"/>
      <c r="R1178" s="72"/>
      <c r="S1178" s="72"/>
      <c r="T1178" s="72"/>
      <c r="U1178" s="72"/>
      <c r="V1178" s="72"/>
      <c r="W1178" s="72"/>
      <c r="X1178" s="72"/>
      <c r="Y1178" s="72"/>
      <c r="Z1178" s="72"/>
      <c r="AA1178" s="72"/>
      <c r="AB1178" s="72"/>
    </row>
    <row r="1179" spans="1:28" ht="15" customHeight="1" x14ac:dyDescent="0.25">
      <c r="A1179" s="261"/>
      <c r="B1179" s="206"/>
      <c r="C1179" s="87"/>
      <c r="D1179" s="87"/>
      <c r="E1179" s="171"/>
      <c r="F1179" s="172"/>
      <c r="G1179" s="184"/>
      <c r="H1179" s="207"/>
      <c r="I1179" s="72"/>
      <c r="J1179" s="72"/>
      <c r="K1179" s="72"/>
      <c r="L1179" s="72"/>
      <c r="M1179" s="72"/>
      <c r="N1179" s="72"/>
      <c r="O1179" s="72"/>
      <c r="P1179" s="72"/>
      <c r="Q1179" s="72"/>
      <c r="R1179" s="72"/>
      <c r="S1179" s="72"/>
      <c r="T1179" s="72"/>
      <c r="U1179" s="72"/>
      <c r="V1179" s="72"/>
      <c r="W1179" s="72"/>
      <c r="X1179" s="72"/>
      <c r="Y1179" s="72"/>
      <c r="Z1179" s="72"/>
      <c r="AA1179" s="72"/>
      <c r="AB1179" s="72"/>
    </row>
    <row r="1180" spans="1:28" ht="15" customHeight="1" x14ac:dyDescent="0.25">
      <c r="A1180" s="261"/>
      <c r="B1180" s="206"/>
      <c r="C1180" s="87"/>
      <c r="D1180" s="87"/>
      <c r="E1180" s="171"/>
      <c r="F1180" s="172"/>
      <c r="G1180" s="184"/>
      <c r="H1180" s="207"/>
      <c r="I1180" s="72"/>
      <c r="J1180" s="72"/>
      <c r="K1180" s="72"/>
      <c r="L1180" s="72"/>
      <c r="M1180" s="72"/>
      <c r="N1180" s="72"/>
      <c r="O1180" s="72"/>
      <c r="P1180" s="72"/>
      <c r="Q1180" s="72"/>
      <c r="R1180" s="72"/>
      <c r="S1180" s="72"/>
      <c r="T1180" s="72"/>
      <c r="U1180" s="72"/>
      <c r="V1180" s="72"/>
      <c r="W1180" s="72"/>
      <c r="X1180" s="72"/>
      <c r="Y1180" s="72"/>
      <c r="Z1180" s="72"/>
      <c r="AA1180" s="72"/>
      <c r="AB1180" s="72"/>
    </row>
    <row r="1181" spans="1:28" ht="15" customHeight="1" x14ac:dyDescent="0.2">
      <c r="A1181" s="261"/>
      <c r="B1181" s="203"/>
      <c r="C1181" s="63"/>
      <c r="D1181" s="63"/>
      <c r="E1181" s="171"/>
      <c r="F1181" s="172"/>
      <c r="G1181" s="63"/>
      <c r="H1181" s="64"/>
      <c r="I1181" s="72"/>
      <c r="J1181" s="72"/>
      <c r="K1181" s="72"/>
      <c r="L1181" s="72"/>
      <c r="M1181" s="72"/>
      <c r="N1181" s="72"/>
      <c r="O1181" s="72"/>
      <c r="P1181" s="72"/>
      <c r="Q1181" s="72"/>
      <c r="R1181" s="72"/>
      <c r="S1181" s="72"/>
      <c r="T1181" s="72"/>
      <c r="U1181" s="72"/>
      <c r="V1181" s="72"/>
      <c r="W1181" s="72"/>
      <c r="X1181" s="72"/>
      <c r="Y1181" s="72"/>
      <c r="Z1181" s="72"/>
      <c r="AA1181" s="72"/>
      <c r="AB1181" s="72"/>
    </row>
    <row r="1182" spans="1:28" ht="15" customHeight="1" x14ac:dyDescent="0.2">
      <c r="A1182" s="261"/>
      <c r="B1182" s="294">
        <f>+Presupuesto!$A$86</f>
        <v>14</v>
      </c>
      <c r="C1182" s="737" t="str">
        <f>+Presupuesto!$B$86</f>
        <v>INSTALACION SANITARIA Y PLUVIALES</v>
      </c>
      <c r="D1182" s="724"/>
      <c r="E1182" s="724"/>
      <c r="F1182" s="724"/>
      <c r="G1182" s="724"/>
      <c r="H1182" s="725"/>
      <c r="I1182" s="72"/>
      <c r="J1182" s="72"/>
      <c r="K1182" s="72"/>
      <c r="L1182" s="72"/>
      <c r="M1182" s="72"/>
      <c r="N1182" s="72"/>
      <c r="O1182" s="72"/>
      <c r="P1182" s="72"/>
      <c r="Q1182" s="72"/>
      <c r="R1182" s="72"/>
      <c r="S1182" s="72"/>
      <c r="T1182" s="72"/>
      <c r="U1182" s="72"/>
      <c r="V1182" s="72"/>
      <c r="W1182" s="72"/>
      <c r="X1182" s="72"/>
      <c r="Y1182" s="72"/>
      <c r="Z1182" s="72"/>
      <c r="AA1182" s="72"/>
      <c r="AB1182" s="72"/>
    </row>
    <row r="1183" spans="1:28" ht="15" customHeight="1" x14ac:dyDescent="0.2">
      <c r="A1183" s="261"/>
      <c r="B1183" s="160" t="str">
        <f>+Presupuesto!A88</f>
        <v>14.2</v>
      </c>
      <c r="C1183" s="723" t="str">
        <f>+Presupuesto!B88</f>
        <v>Desagues pluviales</v>
      </c>
      <c r="D1183" s="724"/>
      <c r="E1183" s="724"/>
      <c r="F1183" s="724"/>
      <c r="G1183" s="725"/>
      <c r="H1183" s="161" t="str">
        <f>+Presupuesto!C88</f>
        <v>gl</v>
      </c>
      <c r="I1183" s="72"/>
      <c r="J1183" s="72"/>
      <c r="K1183" s="72"/>
      <c r="L1183" s="72"/>
      <c r="M1183" s="72"/>
      <c r="N1183" s="72"/>
      <c r="O1183" s="72"/>
      <c r="P1183" s="72"/>
      <c r="Q1183" s="72"/>
      <c r="R1183" s="72"/>
      <c r="S1183" s="72"/>
      <c r="T1183" s="72"/>
      <c r="U1183" s="72"/>
      <c r="V1183" s="72"/>
      <c r="W1183" s="72"/>
      <c r="X1183" s="72"/>
      <c r="Y1183" s="72"/>
      <c r="Z1183" s="72"/>
      <c r="AA1183" s="72"/>
      <c r="AB1183" s="72"/>
    </row>
    <row r="1184" spans="1:28" ht="15" customHeight="1" x14ac:dyDescent="0.25">
      <c r="A1184" s="261"/>
      <c r="B1184" s="726" t="s">
        <v>180</v>
      </c>
      <c r="C1184" s="727"/>
      <c r="D1184" s="220"/>
      <c r="E1184" s="729" t="s">
        <v>177</v>
      </c>
      <c r="F1184" s="163" t="s">
        <v>181</v>
      </c>
      <c r="G1184" s="221" t="s">
        <v>182</v>
      </c>
      <c r="H1184" s="222" t="s">
        <v>181</v>
      </c>
      <c r="I1184" s="72"/>
      <c r="J1184" s="72"/>
      <c r="K1184" s="72"/>
      <c r="L1184" s="72"/>
      <c r="M1184" s="72"/>
      <c r="N1184" s="72"/>
      <c r="O1184" s="72"/>
      <c r="P1184" s="72"/>
      <c r="Q1184" s="72"/>
      <c r="R1184" s="72"/>
      <c r="S1184" s="72"/>
      <c r="T1184" s="72"/>
      <c r="U1184" s="72"/>
      <c r="V1184" s="72"/>
      <c r="W1184" s="72"/>
      <c r="X1184" s="72"/>
      <c r="Y1184" s="72"/>
      <c r="Z1184" s="72"/>
      <c r="AA1184" s="72"/>
      <c r="AB1184" s="72"/>
    </row>
    <row r="1185" spans="1:28" ht="15" customHeight="1" x14ac:dyDescent="0.25">
      <c r="A1185" s="261"/>
      <c r="B1185" s="728"/>
      <c r="C1185" s="681"/>
      <c r="D1185" s="223"/>
      <c r="E1185" s="730"/>
      <c r="F1185" s="167" t="s">
        <v>183</v>
      </c>
      <c r="G1185" s="224" t="s">
        <v>184</v>
      </c>
      <c r="H1185" s="225" t="s">
        <v>178</v>
      </c>
      <c r="I1185" s="72"/>
      <c r="J1185" s="72"/>
      <c r="K1185" s="72"/>
      <c r="L1185" s="72"/>
      <c r="M1185" s="72"/>
      <c r="N1185" s="72"/>
      <c r="O1185" s="72"/>
      <c r="P1185" s="72"/>
      <c r="Q1185" s="72"/>
      <c r="R1185" s="72"/>
      <c r="S1185" s="72"/>
      <c r="T1185" s="72"/>
      <c r="U1185" s="72"/>
      <c r="V1185" s="72"/>
      <c r="W1185" s="72"/>
      <c r="X1185" s="72"/>
      <c r="Y1185" s="72"/>
      <c r="Z1185" s="72"/>
      <c r="AA1185" s="72"/>
      <c r="AB1185" s="72"/>
    </row>
    <row r="1186" spans="1:28" ht="15" customHeight="1" x14ac:dyDescent="0.2">
      <c r="A1186" s="261"/>
      <c r="B1186" s="170"/>
      <c r="C1186" s="89"/>
      <c r="D1186" s="89"/>
      <c r="E1186" s="171"/>
      <c r="F1186" s="172"/>
      <c r="G1186" s="89"/>
      <c r="H1186" s="226"/>
      <c r="I1186" s="72"/>
      <c r="J1186" s="72"/>
      <c r="K1186" s="72"/>
      <c r="L1186" s="72"/>
      <c r="M1186" s="72"/>
      <c r="N1186" s="72"/>
      <c r="O1186" s="72"/>
      <c r="P1186" s="72"/>
      <c r="Q1186" s="72"/>
      <c r="R1186" s="72"/>
      <c r="S1186" s="72"/>
      <c r="T1186" s="72"/>
      <c r="U1186" s="72"/>
      <c r="V1186" s="72"/>
      <c r="W1186" s="72"/>
      <c r="X1186" s="72"/>
      <c r="Y1186" s="72"/>
      <c r="Z1186" s="72"/>
      <c r="AA1186" s="72"/>
      <c r="AB1186" s="72"/>
    </row>
    <row r="1187" spans="1:28" ht="15" customHeight="1" x14ac:dyDescent="0.25">
      <c r="A1187" s="261"/>
      <c r="B1187" s="731" t="s">
        <v>185</v>
      </c>
      <c r="C1187" s="686"/>
      <c r="D1187" s="227"/>
      <c r="E1187" s="174"/>
      <c r="F1187" s="175"/>
      <c r="G1187" s="228"/>
      <c r="H1187" s="229">
        <f>SUM(H1188:H1191)</f>
        <v>451753.0174161318</v>
      </c>
      <c r="I1187" s="72"/>
      <c r="J1187" s="72"/>
      <c r="K1187" s="72"/>
      <c r="L1187" s="72"/>
      <c r="M1187" s="72"/>
      <c r="N1187" s="72"/>
      <c r="O1187" s="72"/>
      <c r="P1187" s="72"/>
      <c r="Q1187" s="72"/>
      <c r="R1187" s="72"/>
      <c r="S1187" s="72"/>
      <c r="T1187" s="72"/>
      <c r="U1187" s="72"/>
      <c r="V1187" s="72"/>
      <c r="W1187" s="72"/>
      <c r="X1187" s="72"/>
      <c r="Y1187" s="72"/>
      <c r="Z1187" s="72"/>
      <c r="AA1187" s="72"/>
      <c r="AB1187" s="72"/>
    </row>
    <row r="1188" spans="1:28" ht="15" customHeight="1" x14ac:dyDescent="0.25">
      <c r="A1188" s="261"/>
      <c r="B1188" s="270" t="str">
        <f>+'Lista de Precios'!$B$193</f>
        <v>Pileta de patio abierta H</v>
      </c>
      <c r="C1188" s="67"/>
      <c r="D1188" s="251"/>
      <c r="E1188" s="180" t="str">
        <f>+'Lista de Precios'!$C$193</f>
        <v>Un</v>
      </c>
      <c r="F1188" s="181">
        <f>+'Lista de Precios'!$D$193</f>
        <v>15669.012428729617</v>
      </c>
      <c r="G1188" s="355">
        <v>4</v>
      </c>
      <c r="H1188" s="232">
        <f>PRODUCT(F1188*G1188)</f>
        <v>62676.049714918467</v>
      </c>
      <c r="I1188" s="72"/>
      <c r="J1188" s="72"/>
      <c r="K1188" s="72"/>
      <c r="L1188" s="72"/>
      <c r="M1188" s="72"/>
      <c r="N1188" s="72"/>
      <c r="O1188" s="72"/>
      <c r="P1188" s="72"/>
      <c r="Q1188" s="72"/>
      <c r="R1188" s="72"/>
      <c r="S1188" s="72"/>
      <c r="T1188" s="72"/>
      <c r="U1188" s="72"/>
      <c r="V1188" s="72"/>
      <c r="W1188" s="72"/>
      <c r="X1188" s="72"/>
      <c r="Y1188" s="72"/>
      <c r="Z1188" s="72"/>
      <c r="AA1188" s="72"/>
      <c r="AB1188" s="72"/>
    </row>
    <row r="1189" spans="1:28" ht="15" customHeight="1" x14ac:dyDescent="0.25">
      <c r="A1189" s="261"/>
      <c r="B1189" s="270" t="str">
        <f>+'Lista de Precios'!$B$194</f>
        <v>Reja 20x20 pesada hierro</v>
      </c>
      <c r="C1189" s="67"/>
      <c r="D1189" s="251"/>
      <c r="E1189" s="180" t="str">
        <f>+'Lista de Precios'!$C$194</f>
        <v>Un</v>
      </c>
      <c r="F1189" s="181">
        <f>+'Lista de Precios'!$D$194</f>
        <v>8465.0340013204495</v>
      </c>
      <c r="G1189" s="355">
        <v>4</v>
      </c>
      <c r="H1189" s="232">
        <f>PRODUCT(F1189*G1189)</f>
        <v>33860.136005281798</v>
      </c>
      <c r="I1189" s="72"/>
      <c r="J1189" s="72"/>
      <c r="K1189" s="72"/>
      <c r="L1189" s="72"/>
      <c r="M1189" s="72"/>
      <c r="N1189" s="72"/>
      <c r="O1189" s="72"/>
      <c r="P1189" s="72"/>
      <c r="Q1189" s="72"/>
      <c r="R1189" s="72"/>
      <c r="S1189" s="72"/>
      <c r="T1189" s="72"/>
      <c r="U1189" s="72"/>
      <c r="V1189" s="72"/>
      <c r="W1189" s="72"/>
      <c r="X1189" s="72"/>
      <c r="Y1189" s="72"/>
      <c r="Z1189" s="72"/>
      <c r="AA1189" s="72"/>
      <c r="AB1189" s="72"/>
    </row>
    <row r="1190" spans="1:28" ht="15" customHeight="1" x14ac:dyDescent="0.25">
      <c r="A1190" s="261"/>
      <c r="B1190" s="270" t="str">
        <f>+'Lista de Precios'!$B$171</f>
        <v>Tubo PVC Awaduct 110 (4m)</v>
      </c>
      <c r="C1190" s="67"/>
      <c r="D1190" s="251"/>
      <c r="E1190" s="180" t="str">
        <f>+'Lista de Precios'!$C$171</f>
        <v>Un</v>
      </c>
      <c r="F1190" s="181">
        <f>+'Lista de Precios'!$D$171</f>
        <v>28459.330663784971</v>
      </c>
      <c r="G1190" s="355">
        <v>12</v>
      </c>
      <c r="H1190" s="232">
        <f>PRODUCT(F1190*G1190)</f>
        <v>341511.96796541964</v>
      </c>
      <c r="I1190" s="72"/>
      <c r="J1190" s="72"/>
      <c r="K1190" s="72"/>
      <c r="L1190" s="72"/>
      <c r="M1190" s="72"/>
      <c r="N1190" s="72"/>
      <c r="O1190" s="72"/>
      <c r="P1190" s="72"/>
      <c r="Q1190" s="72"/>
      <c r="R1190" s="72"/>
      <c r="S1190" s="72"/>
      <c r="T1190" s="72"/>
      <c r="U1190" s="72"/>
      <c r="V1190" s="72"/>
      <c r="W1190" s="72"/>
      <c r="X1190" s="72"/>
      <c r="Y1190" s="72"/>
      <c r="Z1190" s="72"/>
      <c r="AA1190" s="72"/>
      <c r="AB1190" s="72"/>
    </row>
    <row r="1191" spans="1:28" ht="15" customHeight="1" x14ac:dyDescent="0.25">
      <c r="A1191" s="261"/>
      <c r="B1191" s="215" t="str">
        <f>+'Lista de Precios'!B179</f>
        <v>Codo 90° PVC 100</v>
      </c>
      <c r="C1191" s="233"/>
      <c r="D1191" s="251"/>
      <c r="E1191" s="180" t="str">
        <f>+'Lista de Precios'!$C$178</f>
        <v>Un</v>
      </c>
      <c r="F1191" s="181">
        <f>+'Lista de Precios'!D179</f>
        <v>3426.2159326279693</v>
      </c>
      <c r="G1191" s="355">
        <v>4</v>
      </c>
      <c r="H1191" s="232">
        <f>PRODUCT(F1191*G1191)</f>
        <v>13704.863730511877</v>
      </c>
      <c r="I1191" s="72"/>
      <c r="J1191" s="72"/>
      <c r="K1191" s="72"/>
      <c r="L1191" s="72"/>
      <c r="M1191" s="72"/>
      <c r="N1191" s="72"/>
      <c r="O1191" s="72"/>
      <c r="P1191" s="72"/>
      <c r="Q1191" s="72"/>
      <c r="R1191" s="72"/>
      <c r="S1191" s="72"/>
      <c r="T1191" s="72"/>
      <c r="U1191" s="72"/>
      <c r="V1191" s="72"/>
      <c r="W1191" s="72"/>
      <c r="X1191" s="72"/>
      <c r="Y1191" s="72"/>
      <c r="Z1191" s="72"/>
      <c r="AA1191" s="72"/>
      <c r="AB1191" s="72"/>
    </row>
    <row r="1192" spans="1:28" ht="15" customHeight="1" x14ac:dyDescent="0.25">
      <c r="A1192" s="261"/>
      <c r="B1192" s="215"/>
      <c r="C1192" s="233"/>
      <c r="D1192" s="288"/>
      <c r="E1192" s="180"/>
      <c r="F1192" s="181"/>
      <c r="G1192" s="68"/>
      <c r="H1192" s="232"/>
      <c r="I1192" s="72"/>
      <c r="J1192" s="72"/>
      <c r="K1192" s="72"/>
      <c r="L1192" s="72"/>
      <c r="M1192" s="72"/>
      <c r="N1192" s="72"/>
      <c r="O1192" s="72"/>
      <c r="P1192" s="72"/>
      <c r="Q1192" s="72"/>
      <c r="R1192" s="72"/>
      <c r="S1192" s="72"/>
      <c r="T1192" s="72"/>
      <c r="U1192" s="72"/>
      <c r="V1192" s="72"/>
      <c r="W1192" s="72"/>
      <c r="X1192" s="72"/>
      <c r="Y1192" s="72"/>
      <c r="Z1192" s="72"/>
      <c r="AA1192" s="72"/>
      <c r="AB1192" s="72"/>
    </row>
    <row r="1193" spans="1:28" ht="15" customHeight="1" x14ac:dyDescent="0.25">
      <c r="A1193" s="261"/>
      <c r="B1193" s="732" t="s">
        <v>186</v>
      </c>
      <c r="C1193" s="623"/>
      <c r="D1193" s="234"/>
      <c r="E1193" s="189"/>
      <c r="F1193" s="190"/>
      <c r="G1193" s="235"/>
      <c r="H1193" s="236">
        <f>SUM(H1194:H1195)</f>
        <v>27311.906999999999</v>
      </c>
      <c r="I1193" s="72"/>
      <c r="J1193" s="72"/>
      <c r="K1193" s="72"/>
      <c r="L1193" s="72"/>
      <c r="M1193" s="72"/>
      <c r="N1193" s="72"/>
      <c r="O1193" s="72"/>
      <c r="P1193" s="72"/>
      <c r="Q1193" s="72"/>
      <c r="R1193" s="72"/>
      <c r="S1193" s="72"/>
      <c r="T1193" s="72"/>
      <c r="U1193" s="72"/>
      <c r="V1193" s="72"/>
      <c r="W1193" s="72"/>
      <c r="X1193" s="72"/>
      <c r="Y1193" s="72"/>
      <c r="Z1193" s="72"/>
      <c r="AA1193" s="72"/>
      <c r="AB1193" s="72"/>
    </row>
    <row r="1194" spans="1:28" ht="15" customHeight="1" x14ac:dyDescent="0.2">
      <c r="A1194" s="261"/>
      <c r="B1194" s="720" t="s">
        <v>187</v>
      </c>
      <c r="C1194" s="623"/>
      <c r="D1194" s="233"/>
      <c r="E1194" s="180" t="s">
        <v>188</v>
      </c>
      <c r="F1194" s="181">
        <f>+'Mano de Obra'!$J$8</f>
        <v>10110.714599999999</v>
      </c>
      <c r="G1194" s="68">
        <v>1</v>
      </c>
      <c r="H1194" s="232">
        <f>PRODUCT(F1194*G1194)</f>
        <v>10110.714599999999</v>
      </c>
      <c r="I1194" s="72"/>
      <c r="J1194" s="72"/>
      <c r="K1194" s="72"/>
      <c r="L1194" s="72"/>
      <c r="M1194" s="72"/>
      <c r="N1194" s="72"/>
      <c r="O1194" s="72"/>
      <c r="P1194" s="72"/>
      <c r="Q1194" s="72"/>
      <c r="R1194" s="72"/>
      <c r="S1194" s="72"/>
      <c r="T1194" s="72"/>
      <c r="U1194" s="72"/>
      <c r="V1194" s="72"/>
      <c r="W1194" s="72"/>
      <c r="X1194" s="72"/>
      <c r="Y1194" s="72"/>
      <c r="Z1194" s="72"/>
      <c r="AA1194" s="72"/>
      <c r="AB1194" s="72"/>
    </row>
    <row r="1195" spans="1:28" ht="15" customHeight="1" x14ac:dyDescent="0.2">
      <c r="A1195" s="261"/>
      <c r="B1195" s="720" t="s">
        <v>191</v>
      </c>
      <c r="C1195" s="623"/>
      <c r="D1195" s="233"/>
      <c r="E1195" s="180" t="s">
        <v>188</v>
      </c>
      <c r="F1195" s="181">
        <f>+'Mano de Obra'!$J$10</f>
        <v>8600.5962</v>
      </c>
      <c r="G1195" s="68">
        <v>2</v>
      </c>
      <c r="H1195" s="232">
        <f>PRODUCT(F1195*G1195)</f>
        <v>17201.1924</v>
      </c>
      <c r="I1195" s="72"/>
      <c r="J1195" s="72"/>
      <c r="K1195" s="72"/>
      <c r="L1195" s="72"/>
      <c r="M1195" s="72"/>
      <c r="N1195" s="72"/>
      <c r="O1195" s="72"/>
      <c r="P1195" s="72"/>
      <c r="Q1195" s="72"/>
      <c r="R1195" s="72"/>
      <c r="S1195" s="72"/>
      <c r="T1195" s="72"/>
      <c r="U1195" s="72"/>
      <c r="V1195" s="72"/>
      <c r="W1195" s="72"/>
      <c r="X1195" s="72"/>
      <c r="Y1195" s="72"/>
      <c r="Z1195" s="72"/>
      <c r="AA1195" s="72"/>
      <c r="AB1195" s="72"/>
    </row>
    <row r="1196" spans="1:28" ht="15" customHeight="1" x14ac:dyDescent="0.2">
      <c r="A1196" s="261"/>
      <c r="B1196" s="721"/>
      <c r="C1196" s="722"/>
      <c r="D1196" s="252"/>
      <c r="E1196" s="196"/>
      <c r="F1196" s="253"/>
      <c r="G1196" s="238"/>
      <c r="H1196" s="254"/>
      <c r="I1196" s="72"/>
      <c r="J1196" s="72"/>
      <c r="K1196" s="72"/>
      <c r="L1196" s="72"/>
      <c r="M1196" s="72"/>
      <c r="N1196" s="72"/>
      <c r="O1196" s="72"/>
      <c r="P1196" s="72"/>
      <c r="Q1196" s="72"/>
      <c r="R1196" s="72"/>
      <c r="S1196" s="72"/>
      <c r="T1196" s="72"/>
      <c r="U1196" s="72"/>
      <c r="V1196" s="72"/>
      <c r="W1196" s="72"/>
      <c r="X1196" s="72"/>
      <c r="Y1196" s="72"/>
      <c r="Z1196" s="72"/>
      <c r="AA1196" s="72"/>
      <c r="AB1196" s="72"/>
    </row>
    <row r="1197" spans="1:28" ht="15" customHeight="1" x14ac:dyDescent="0.2">
      <c r="A1197" s="261"/>
      <c r="B1197" s="200"/>
      <c r="C1197" s="240"/>
      <c r="D1197" s="240"/>
      <c r="E1197" s="171"/>
      <c r="F1197" s="172"/>
      <c r="G1197" s="184"/>
      <c r="H1197" s="64"/>
      <c r="I1197" s="72"/>
      <c r="J1197" s="72"/>
      <c r="K1197" s="72"/>
      <c r="L1197" s="72"/>
      <c r="M1197" s="72"/>
      <c r="N1197" s="72"/>
      <c r="O1197" s="72"/>
      <c r="P1197" s="72"/>
      <c r="Q1197" s="72"/>
      <c r="R1197" s="72"/>
      <c r="S1197" s="72"/>
      <c r="T1197" s="72"/>
      <c r="U1197" s="72"/>
      <c r="V1197" s="72"/>
      <c r="W1197" s="72"/>
      <c r="X1197" s="72"/>
      <c r="Y1197" s="72"/>
      <c r="Z1197" s="72"/>
      <c r="AA1197" s="72"/>
      <c r="AB1197" s="72"/>
    </row>
    <row r="1198" spans="1:28" ht="15" customHeight="1" x14ac:dyDescent="0.25">
      <c r="A1198" s="261"/>
      <c r="B1198" s="203"/>
      <c r="C1198" s="63"/>
      <c r="D1198" s="63"/>
      <c r="E1198" s="171"/>
      <c r="F1198" s="172"/>
      <c r="G1198" s="241" t="s">
        <v>190</v>
      </c>
      <c r="H1198" s="242">
        <f>SUM(H1187,H1193)</f>
        <v>479064.92441613181</v>
      </c>
      <c r="I1198" s="72"/>
      <c r="J1198" s="72"/>
      <c r="K1198" s="72"/>
      <c r="L1198" s="72"/>
      <c r="M1198" s="72"/>
      <c r="N1198" s="72"/>
      <c r="O1198" s="72"/>
      <c r="P1198" s="72"/>
      <c r="Q1198" s="72"/>
      <c r="R1198" s="72"/>
      <c r="S1198" s="72"/>
      <c r="T1198" s="72"/>
      <c r="U1198" s="72"/>
      <c r="V1198" s="72"/>
      <c r="W1198" s="72"/>
      <c r="X1198" s="72"/>
      <c r="Y1198" s="72"/>
      <c r="Z1198" s="72"/>
      <c r="AA1198" s="72"/>
      <c r="AB1198" s="72"/>
    </row>
    <row r="1199" spans="1:28" ht="15" customHeight="1" x14ac:dyDescent="0.25">
      <c r="A1199" s="261"/>
      <c r="B1199" s="206"/>
      <c r="C1199" s="87"/>
      <c r="D1199" s="87"/>
      <c r="E1199" s="171"/>
      <c r="F1199" s="172"/>
      <c r="G1199" s="184"/>
      <c r="H1199" s="207"/>
      <c r="I1199" s="72"/>
      <c r="J1199" s="72"/>
      <c r="K1199" s="72"/>
      <c r="L1199" s="72"/>
      <c r="M1199" s="72"/>
      <c r="N1199" s="72"/>
      <c r="O1199" s="72"/>
      <c r="P1199" s="72"/>
      <c r="Q1199" s="72"/>
      <c r="R1199" s="72"/>
      <c r="S1199" s="72"/>
      <c r="T1199" s="72"/>
      <c r="U1199" s="72"/>
      <c r="V1199" s="72"/>
      <c r="W1199" s="72"/>
      <c r="X1199" s="72"/>
      <c r="Y1199" s="72"/>
      <c r="Z1199" s="72"/>
      <c r="AA1199" s="72"/>
      <c r="AB1199" s="72"/>
    </row>
    <row r="1200" spans="1:28" ht="15" customHeight="1" x14ac:dyDescent="0.25">
      <c r="A1200" s="261"/>
      <c r="B1200" s="206"/>
      <c r="C1200" s="87"/>
      <c r="D1200" s="87"/>
      <c r="E1200" s="171"/>
      <c r="F1200" s="172"/>
      <c r="G1200" s="184"/>
      <c r="H1200" s="207"/>
      <c r="I1200" s="72"/>
      <c r="J1200" s="72"/>
      <c r="K1200" s="72"/>
      <c r="L1200" s="72"/>
      <c r="M1200" s="72"/>
      <c r="N1200" s="72"/>
      <c r="O1200" s="72"/>
      <c r="P1200" s="72"/>
      <c r="Q1200" s="72"/>
      <c r="R1200" s="72"/>
      <c r="S1200" s="72"/>
      <c r="T1200" s="72"/>
      <c r="U1200" s="72"/>
      <c r="V1200" s="72"/>
      <c r="W1200" s="72"/>
      <c r="X1200" s="72"/>
      <c r="Y1200" s="72"/>
      <c r="Z1200" s="72"/>
      <c r="AA1200" s="72"/>
      <c r="AB1200" s="72"/>
    </row>
    <row r="1201" spans="1:28" ht="15" customHeight="1" x14ac:dyDescent="0.2">
      <c r="A1201" s="261"/>
      <c r="B1201" s="203"/>
      <c r="C1201" s="63"/>
      <c r="D1201" s="63"/>
      <c r="E1201" s="171"/>
      <c r="F1201" s="172"/>
      <c r="G1201" s="63"/>
      <c r="H1201" s="64"/>
      <c r="I1201" s="72"/>
      <c r="J1201" s="72"/>
      <c r="K1201" s="72"/>
      <c r="L1201" s="72"/>
      <c r="M1201" s="72"/>
      <c r="N1201" s="72"/>
      <c r="O1201" s="72"/>
      <c r="P1201" s="72"/>
      <c r="Q1201" s="72"/>
      <c r="R1201" s="72"/>
      <c r="S1201" s="72"/>
      <c r="T1201" s="72"/>
      <c r="U1201" s="72"/>
      <c r="V1201" s="72"/>
      <c r="W1201" s="72"/>
      <c r="X1201" s="72"/>
      <c r="Y1201" s="72"/>
      <c r="Z1201" s="72"/>
      <c r="AA1201" s="72"/>
      <c r="AB1201" s="72"/>
    </row>
    <row r="1202" spans="1:28" ht="15" customHeight="1" x14ac:dyDescent="0.2">
      <c r="A1202" s="261"/>
      <c r="B1202" s="294">
        <f>+Presupuesto!$A$86</f>
        <v>14</v>
      </c>
      <c r="C1202" s="737" t="str">
        <f>+Presupuesto!$B$86</f>
        <v>INSTALACION SANITARIA Y PLUVIALES</v>
      </c>
      <c r="D1202" s="724"/>
      <c r="E1202" s="724"/>
      <c r="F1202" s="724"/>
      <c r="G1202" s="724"/>
      <c r="H1202" s="725"/>
      <c r="I1202" s="72"/>
      <c r="J1202" s="72"/>
      <c r="K1202" s="72"/>
      <c r="L1202" s="72"/>
      <c r="M1202" s="72"/>
      <c r="N1202" s="72"/>
      <c r="O1202" s="72"/>
      <c r="P1202" s="72"/>
      <c r="Q1202" s="72"/>
      <c r="R1202" s="72"/>
      <c r="S1202" s="72"/>
      <c r="T1202" s="72"/>
      <c r="U1202" s="72"/>
      <c r="V1202" s="72"/>
      <c r="W1202" s="72"/>
      <c r="X1202" s="72"/>
      <c r="Y1202" s="72"/>
      <c r="Z1202" s="72"/>
      <c r="AA1202" s="72"/>
      <c r="AB1202" s="72"/>
    </row>
    <row r="1203" spans="1:28" ht="15" customHeight="1" x14ac:dyDescent="0.2">
      <c r="A1203" s="261"/>
      <c r="B1203" s="160" t="str">
        <f>+Presupuesto!A89</f>
        <v>14.3</v>
      </c>
      <c r="C1203" s="723" t="str">
        <f>+Presupuesto!B89</f>
        <v>Distribucion de agua caliente y fria</v>
      </c>
      <c r="D1203" s="724"/>
      <c r="E1203" s="724"/>
      <c r="F1203" s="724"/>
      <c r="G1203" s="725"/>
      <c r="H1203" s="161" t="str">
        <f>+Presupuesto!C89</f>
        <v>gl</v>
      </c>
      <c r="I1203" s="72"/>
      <c r="J1203" s="72"/>
      <c r="K1203" s="72"/>
      <c r="L1203" s="72"/>
      <c r="M1203" s="72"/>
      <c r="N1203" s="72"/>
      <c r="O1203" s="72"/>
      <c r="P1203" s="72"/>
      <c r="Q1203" s="72"/>
      <c r="R1203" s="72"/>
      <c r="S1203" s="72"/>
      <c r="T1203" s="72"/>
      <c r="U1203" s="72"/>
      <c r="V1203" s="72"/>
      <c r="W1203" s="72"/>
      <c r="X1203" s="72"/>
      <c r="Y1203" s="72"/>
      <c r="Z1203" s="72"/>
      <c r="AA1203" s="72"/>
      <c r="AB1203" s="72"/>
    </row>
    <row r="1204" spans="1:28" ht="15" customHeight="1" x14ac:dyDescent="0.25">
      <c r="A1204" s="261"/>
      <c r="B1204" s="726" t="s">
        <v>180</v>
      </c>
      <c r="C1204" s="727"/>
      <c r="D1204" s="220"/>
      <c r="E1204" s="729" t="s">
        <v>177</v>
      </c>
      <c r="F1204" s="163" t="s">
        <v>181</v>
      </c>
      <c r="G1204" s="221" t="s">
        <v>182</v>
      </c>
      <c r="H1204" s="222" t="s">
        <v>181</v>
      </c>
      <c r="I1204" s="72"/>
      <c r="J1204" s="72"/>
      <c r="K1204" s="72"/>
      <c r="L1204" s="72"/>
      <c r="M1204" s="72"/>
      <c r="N1204" s="72"/>
      <c r="O1204" s="72"/>
      <c r="P1204" s="72"/>
      <c r="Q1204" s="72"/>
      <c r="R1204" s="72"/>
      <c r="S1204" s="72"/>
      <c r="T1204" s="72"/>
      <c r="U1204" s="72"/>
      <c r="V1204" s="72"/>
      <c r="W1204" s="72"/>
      <c r="X1204" s="72"/>
      <c r="Y1204" s="72"/>
      <c r="Z1204" s="72"/>
      <c r="AA1204" s="72"/>
      <c r="AB1204" s="72"/>
    </row>
    <row r="1205" spans="1:28" ht="15" customHeight="1" x14ac:dyDescent="0.25">
      <c r="A1205" s="261"/>
      <c r="B1205" s="728"/>
      <c r="C1205" s="681"/>
      <c r="D1205" s="223"/>
      <c r="E1205" s="730"/>
      <c r="F1205" s="167" t="s">
        <v>183</v>
      </c>
      <c r="G1205" s="224" t="s">
        <v>184</v>
      </c>
      <c r="H1205" s="225" t="s">
        <v>178</v>
      </c>
      <c r="I1205" s="72"/>
      <c r="J1205" s="72"/>
      <c r="K1205" s="72"/>
      <c r="L1205" s="72"/>
      <c r="M1205" s="72"/>
      <c r="N1205" s="72"/>
      <c r="O1205" s="72"/>
      <c r="P1205" s="72"/>
      <c r="Q1205" s="72"/>
      <c r="R1205" s="72"/>
      <c r="S1205" s="72"/>
      <c r="T1205" s="72"/>
      <c r="U1205" s="72"/>
      <c r="V1205" s="72"/>
      <c r="W1205" s="72"/>
      <c r="X1205" s="72"/>
      <c r="Y1205" s="72"/>
      <c r="Z1205" s="72"/>
      <c r="AA1205" s="72"/>
      <c r="AB1205" s="72"/>
    </row>
    <row r="1206" spans="1:28" ht="15" customHeight="1" x14ac:dyDescent="0.2">
      <c r="A1206" s="261"/>
      <c r="B1206" s="170"/>
      <c r="C1206" s="89"/>
      <c r="D1206" s="89"/>
      <c r="E1206" s="171"/>
      <c r="F1206" s="172"/>
      <c r="G1206" s="89"/>
      <c r="H1206" s="226"/>
      <c r="I1206" s="72"/>
      <c r="J1206" s="72"/>
      <c r="K1206" s="72"/>
      <c r="L1206" s="72"/>
      <c r="M1206" s="72"/>
      <c r="N1206" s="72"/>
      <c r="O1206" s="72"/>
      <c r="P1206" s="72"/>
      <c r="Q1206" s="72"/>
      <c r="R1206" s="72"/>
      <c r="S1206" s="72"/>
      <c r="T1206" s="72"/>
      <c r="U1206" s="72"/>
      <c r="V1206" s="72"/>
      <c r="W1206" s="72"/>
      <c r="X1206" s="72"/>
      <c r="Y1206" s="72"/>
      <c r="Z1206" s="72"/>
      <c r="AA1206" s="72"/>
      <c r="AB1206" s="72"/>
    </row>
    <row r="1207" spans="1:28" ht="15" customHeight="1" x14ac:dyDescent="0.25">
      <c r="A1207" s="261"/>
      <c r="B1207" s="731" t="s">
        <v>185</v>
      </c>
      <c r="C1207" s="686"/>
      <c r="D1207" s="299"/>
      <c r="E1207" s="174"/>
      <c r="F1207" s="175"/>
      <c r="G1207" s="228"/>
      <c r="H1207" s="229">
        <f>SUM(H1208:H1235)</f>
        <v>3012321.1558764996</v>
      </c>
      <c r="I1207" s="72"/>
      <c r="J1207" s="72"/>
      <c r="K1207" s="72"/>
      <c r="L1207" s="72"/>
      <c r="M1207" s="72"/>
      <c r="N1207" s="72"/>
      <c r="O1207" s="72"/>
      <c r="P1207" s="72"/>
      <c r="Q1207" s="72"/>
      <c r="R1207" s="72"/>
      <c r="S1207" s="72"/>
      <c r="T1207" s="72"/>
      <c r="U1207" s="72"/>
      <c r="V1207" s="72"/>
      <c r="W1207" s="72"/>
      <c r="X1207" s="72"/>
      <c r="Y1207" s="72"/>
      <c r="Z1207" s="72"/>
      <c r="AA1207" s="72"/>
      <c r="AB1207" s="72"/>
    </row>
    <row r="1208" spans="1:28" ht="15" customHeight="1" x14ac:dyDescent="0.25">
      <c r="A1208" s="261"/>
      <c r="B1208" s="270" t="str">
        <f>+'Lista de Precios'!$B$200</f>
        <v>Tubo Polip.Hidro 3 1/2" OSN</v>
      </c>
      <c r="C1208" s="67"/>
      <c r="D1208" s="251"/>
      <c r="E1208" s="180" t="str">
        <f>+'Lista de Precios'!$C$200</f>
        <v>Un</v>
      </c>
      <c r="F1208" s="181">
        <f>+'Lista de Precios'!$D$200</f>
        <v>10010.674887451012</v>
      </c>
      <c r="G1208" s="355">
        <v>10</v>
      </c>
      <c r="H1208" s="232">
        <f t="shared" ref="H1208:H1235" si="15">PRODUCT(F1208*G1208)</f>
        <v>100106.74887451011</v>
      </c>
      <c r="I1208" s="72"/>
      <c r="J1208" s="72"/>
      <c r="K1208" s="72"/>
      <c r="L1208" s="72"/>
      <c r="M1208" s="72"/>
      <c r="N1208" s="72"/>
      <c r="O1208" s="72"/>
      <c r="P1208" s="72"/>
      <c r="Q1208" s="72"/>
      <c r="R1208" s="72"/>
      <c r="S1208" s="72"/>
      <c r="T1208" s="72"/>
      <c r="U1208" s="72"/>
      <c r="V1208" s="72"/>
      <c r="W1208" s="72"/>
      <c r="X1208" s="72"/>
      <c r="Y1208" s="72"/>
      <c r="Z1208" s="72"/>
      <c r="AA1208" s="72"/>
      <c r="AB1208" s="72"/>
    </row>
    <row r="1209" spans="1:28" ht="15" customHeight="1" x14ac:dyDescent="0.25">
      <c r="A1209" s="261"/>
      <c r="B1209" s="270" t="str">
        <f>+'Lista de Precios'!$B$201</f>
        <v>Tubo Polip.Hidro 3 3/4" OSN</v>
      </c>
      <c r="C1209" s="67"/>
      <c r="D1209" s="251"/>
      <c r="E1209" s="180" t="str">
        <f>+'Lista de Precios'!$C$201</f>
        <v>Un</v>
      </c>
      <c r="F1209" s="181">
        <f>+'Lista de Precios'!$D$201</f>
        <v>14556.940839270228</v>
      </c>
      <c r="G1209" s="355">
        <v>16</v>
      </c>
      <c r="H1209" s="232">
        <f t="shared" si="15"/>
        <v>232911.05342832365</v>
      </c>
      <c r="I1209" s="72"/>
      <c r="J1209" s="72"/>
      <c r="K1209" s="72"/>
      <c r="L1209" s="72"/>
      <c r="M1209" s="72"/>
      <c r="N1209" s="72"/>
      <c r="O1209" s="72"/>
      <c r="P1209" s="72"/>
      <c r="Q1209" s="72"/>
      <c r="R1209" s="72"/>
      <c r="S1209" s="72"/>
      <c r="T1209" s="72"/>
      <c r="U1209" s="72"/>
      <c r="V1209" s="72"/>
      <c r="W1209" s="72"/>
      <c r="X1209" s="72"/>
      <c r="Y1209" s="72"/>
      <c r="Z1209" s="72"/>
      <c r="AA1209" s="72"/>
      <c r="AB1209" s="72"/>
    </row>
    <row r="1210" spans="1:28" ht="15" customHeight="1" x14ac:dyDescent="0.25">
      <c r="A1210" s="261"/>
      <c r="B1210" s="270" t="str">
        <f>+'Lista de Precios'!$B$202</f>
        <v>Tubo Polip.Hidro 3 1" OSN</v>
      </c>
      <c r="C1210" s="67"/>
      <c r="D1210" s="251"/>
      <c r="E1210" s="180" t="str">
        <f>+'Lista de Precios'!$C$202</f>
        <v>Un</v>
      </c>
      <c r="F1210" s="181">
        <f>+'Lista de Precios'!$D$202</f>
        <v>22644.926083202336</v>
      </c>
      <c r="G1210" s="355">
        <v>1</v>
      </c>
      <c r="H1210" s="232">
        <f t="shared" si="15"/>
        <v>22644.926083202336</v>
      </c>
      <c r="I1210" s="72"/>
      <c r="J1210" s="72"/>
      <c r="K1210" s="72"/>
      <c r="L1210" s="72"/>
      <c r="M1210" s="72"/>
      <c r="N1210" s="72"/>
      <c r="O1210" s="72"/>
      <c r="P1210" s="72"/>
      <c r="Q1210" s="72"/>
      <c r="R1210" s="72"/>
      <c r="S1210" s="72"/>
      <c r="T1210" s="72"/>
      <c r="U1210" s="72"/>
      <c r="V1210" s="72"/>
      <c r="W1210" s="72"/>
      <c r="X1210" s="72"/>
      <c r="Y1210" s="72"/>
      <c r="Z1210" s="72"/>
      <c r="AA1210" s="72"/>
      <c r="AB1210" s="72"/>
    </row>
    <row r="1211" spans="1:28" ht="15" customHeight="1" x14ac:dyDescent="0.25">
      <c r="A1211" s="261"/>
      <c r="B1211" s="270" t="str">
        <f>+'Lista de Precios'!$B$203</f>
        <v>Tubo Polip.Hidro 3 2" OSN</v>
      </c>
      <c r="C1211" s="67"/>
      <c r="D1211" s="251"/>
      <c r="E1211" s="180" t="str">
        <f>+'Lista de Precios'!$C$203</f>
        <v>Un</v>
      </c>
      <c r="F1211" s="181">
        <f>+'Lista de Precios'!$D$203</f>
        <v>68901.271476924914</v>
      </c>
      <c r="G1211" s="355">
        <v>1</v>
      </c>
      <c r="H1211" s="232">
        <f t="shared" si="15"/>
        <v>68901.271476924914</v>
      </c>
      <c r="I1211" s="72"/>
      <c r="J1211" s="72"/>
      <c r="K1211" s="72"/>
      <c r="L1211" s="72"/>
      <c r="M1211" s="72"/>
      <c r="N1211" s="72"/>
      <c r="O1211" s="72"/>
      <c r="P1211" s="72"/>
      <c r="Q1211" s="72"/>
      <c r="R1211" s="72"/>
      <c r="S1211" s="72"/>
      <c r="T1211" s="72"/>
      <c r="U1211" s="72"/>
      <c r="V1211" s="72"/>
      <c r="W1211" s="72"/>
      <c r="X1211" s="72"/>
      <c r="Y1211" s="72"/>
      <c r="Z1211" s="72"/>
      <c r="AA1211" s="72"/>
      <c r="AB1211" s="72"/>
    </row>
    <row r="1212" spans="1:28" ht="15" customHeight="1" x14ac:dyDescent="0.25">
      <c r="A1212" s="261"/>
      <c r="B1212" s="270" t="str">
        <f>+'Lista de Precios'!$B$204</f>
        <v>Codo 90° Fusion-Fusion 1/2"</v>
      </c>
      <c r="C1212" s="67"/>
      <c r="D1212" s="251"/>
      <c r="E1212" s="180" t="str">
        <f>+'Lista de Precios'!$C$204</f>
        <v>Un</v>
      </c>
      <c r="F1212" s="181">
        <f>+'Lista de Precios'!$D$204</f>
        <v>551.4549928896563</v>
      </c>
      <c r="G1212" s="355">
        <v>63</v>
      </c>
      <c r="H1212" s="232">
        <f t="shared" si="15"/>
        <v>34741.664552048343</v>
      </c>
      <c r="I1212" s="72"/>
      <c r="J1212" s="72"/>
      <c r="K1212" s="72"/>
      <c r="L1212" s="72"/>
      <c r="M1212" s="72"/>
      <c r="N1212" s="72"/>
      <c r="O1212" s="72"/>
      <c r="P1212" s="72"/>
      <c r="Q1212" s="72"/>
      <c r="R1212" s="72"/>
      <c r="S1212" s="72"/>
      <c r="T1212" s="72"/>
      <c r="U1212" s="72"/>
      <c r="V1212" s="72"/>
      <c r="W1212" s="72"/>
      <c r="X1212" s="72"/>
      <c r="Y1212" s="72"/>
      <c r="Z1212" s="72"/>
      <c r="AA1212" s="72"/>
      <c r="AB1212" s="72"/>
    </row>
    <row r="1213" spans="1:28" ht="15" customHeight="1" x14ac:dyDescent="0.25">
      <c r="A1213" s="261"/>
      <c r="B1213" s="270" t="str">
        <f>+'Lista de Precios'!$B$205</f>
        <v>Codo 90° Fusion-Fusion 3/4"</v>
      </c>
      <c r="C1213" s="67"/>
      <c r="D1213" s="251"/>
      <c r="E1213" s="180" t="str">
        <f>+'Lista de Precios'!$C$205</f>
        <v>Un</v>
      </c>
      <c r="F1213" s="181">
        <f>+'Lista de Precios'!$D$205</f>
        <v>855.30685386022833</v>
      </c>
      <c r="G1213" s="355">
        <v>38</v>
      </c>
      <c r="H1213" s="232">
        <f t="shared" si="15"/>
        <v>32501.660446688678</v>
      </c>
      <c r="I1213" s="72"/>
      <c r="J1213" s="72"/>
      <c r="K1213" s="72"/>
      <c r="L1213" s="72"/>
      <c r="M1213" s="72"/>
      <c r="N1213" s="72"/>
      <c r="O1213" s="72"/>
      <c r="P1213" s="72"/>
      <c r="Q1213" s="72"/>
      <c r="R1213" s="72"/>
      <c r="S1213" s="72"/>
      <c r="T1213" s="72"/>
      <c r="U1213" s="72"/>
      <c r="V1213" s="72"/>
      <c r="W1213" s="72"/>
      <c r="X1213" s="72"/>
      <c r="Y1213" s="72"/>
      <c r="Z1213" s="72"/>
      <c r="AA1213" s="72"/>
      <c r="AB1213" s="72"/>
    </row>
    <row r="1214" spans="1:28" ht="15" customHeight="1" x14ac:dyDescent="0.25">
      <c r="A1214" s="261"/>
      <c r="B1214" s="270" t="str">
        <f>+'Lista de Precios'!$B$206</f>
        <v>Codo 90° Fusion-Fusion 1"</v>
      </c>
      <c r="C1214" s="67"/>
      <c r="D1214" s="251"/>
      <c r="E1214" s="180" t="str">
        <f>+'Lista de Precios'!$C$206</f>
        <v>Un</v>
      </c>
      <c r="F1214" s="181">
        <f>+'Lista de Precios'!$D$206</f>
        <v>1302.034963495978</v>
      </c>
      <c r="G1214" s="355">
        <v>6</v>
      </c>
      <c r="H1214" s="232">
        <f t="shared" si="15"/>
        <v>7812.2097809758679</v>
      </c>
      <c r="I1214" s="72"/>
      <c r="J1214" s="72"/>
      <c r="K1214" s="72"/>
      <c r="L1214" s="72"/>
      <c r="M1214" s="72"/>
      <c r="N1214" s="72"/>
      <c r="O1214" s="72"/>
      <c r="P1214" s="72"/>
      <c r="Q1214" s="72"/>
      <c r="R1214" s="72"/>
      <c r="S1214" s="72"/>
      <c r="T1214" s="72"/>
      <c r="U1214" s="72"/>
      <c r="V1214" s="72"/>
      <c r="W1214" s="72"/>
      <c r="X1214" s="72"/>
      <c r="Y1214" s="72"/>
      <c r="Z1214" s="72"/>
      <c r="AA1214" s="72"/>
      <c r="AB1214" s="72"/>
    </row>
    <row r="1215" spans="1:28" ht="15" customHeight="1" x14ac:dyDescent="0.25">
      <c r="A1215" s="261"/>
      <c r="B1215" s="270" t="str">
        <f>+'Lista de Precios'!$B$207</f>
        <v>Codo 90° Fusion-Fusion 2"</v>
      </c>
      <c r="C1215" s="67"/>
      <c r="D1215" s="251"/>
      <c r="E1215" s="180" t="str">
        <f>+'Lista de Precios'!$C$207</f>
        <v>Un</v>
      </c>
      <c r="F1215" s="181">
        <f>+'Lista de Precios'!$D$207</f>
        <v>8527.8541424356572</v>
      </c>
      <c r="G1215" s="355">
        <v>4</v>
      </c>
      <c r="H1215" s="232">
        <f t="shared" si="15"/>
        <v>34111.416569742629</v>
      </c>
      <c r="I1215" s="72"/>
      <c r="J1215" s="72"/>
      <c r="K1215" s="72"/>
      <c r="L1215" s="72"/>
      <c r="M1215" s="72"/>
      <c r="N1215" s="72"/>
      <c r="O1215" s="72"/>
      <c r="P1215" s="72"/>
      <c r="Q1215" s="72"/>
      <c r="R1215" s="72"/>
      <c r="S1215" s="72"/>
      <c r="T1215" s="72"/>
      <c r="U1215" s="72"/>
      <c r="V1215" s="72"/>
      <c r="W1215" s="72"/>
      <c r="X1215" s="72"/>
      <c r="Y1215" s="72"/>
      <c r="Z1215" s="72"/>
      <c r="AA1215" s="72"/>
      <c r="AB1215" s="72"/>
    </row>
    <row r="1216" spans="1:28" ht="15" customHeight="1" x14ac:dyDescent="0.25">
      <c r="A1216" s="261"/>
      <c r="B1216" s="270" t="str">
        <f>+'Lista de Precios'!$B$208</f>
        <v>Codo Fusion rosca met. 1/2"</v>
      </c>
      <c r="C1216" s="67"/>
      <c r="D1216" s="251"/>
      <c r="E1216" s="180" t="str">
        <f>+'Lista de Precios'!$C$208</f>
        <v>Un</v>
      </c>
      <c r="F1216" s="181">
        <f>+'Lista de Precios'!$D$208</f>
        <v>2659.6151472093711</v>
      </c>
      <c r="G1216" s="355">
        <v>38</v>
      </c>
      <c r="H1216" s="232">
        <f t="shared" si="15"/>
        <v>101065.37559395611</v>
      </c>
      <c r="I1216" s="72"/>
      <c r="J1216" s="72"/>
      <c r="K1216" s="72"/>
      <c r="L1216" s="72"/>
      <c r="M1216" s="72"/>
      <c r="N1216" s="72"/>
      <c r="O1216" s="72"/>
      <c r="P1216" s="72"/>
      <c r="Q1216" s="72"/>
      <c r="R1216" s="72"/>
      <c r="S1216" s="72"/>
      <c r="T1216" s="72"/>
      <c r="U1216" s="72"/>
      <c r="V1216" s="72"/>
      <c r="W1216" s="72"/>
      <c r="X1216" s="72"/>
      <c r="Y1216" s="72"/>
      <c r="Z1216" s="72"/>
      <c r="AA1216" s="72"/>
      <c r="AB1216" s="72"/>
    </row>
    <row r="1217" spans="1:28" ht="15" customHeight="1" x14ac:dyDescent="0.25">
      <c r="A1217" s="261"/>
      <c r="B1217" s="270" t="str">
        <f>+'Lista de Precios'!$B$209</f>
        <v>Codo Fusion rosca met. 3/4"</v>
      </c>
      <c r="C1217" s="67"/>
      <c r="D1217" s="251"/>
      <c r="E1217" s="180" t="str">
        <f>+'Lista de Precios'!$C$209</f>
        <v>Un</v>
      </c>
      <c r="F1217" s="181">
        <f>+'Lista de Precios'!$D$209</f>
        <v>4267.10085538972</v>
      </c>
      <c r="G1217" s="355">
        <v>6</v>
      </c>
      <c r="H1217" s="232">
        <f t="shared" si="15"/>
        <v>25602.605132338322</v>
      </c>
      <c r="I1217" s="72"/>
      <c r="J1217" s="72"/>
      <c r="K1217" s="72"/>
      <c r="L1217" s="72"/>
      <c r="M1217" s="72"/>
      <c r="N1217" s="72"/>
      <c r="O1217" s="72"/>
      <c r="P1217" s="72"/>
      <c r="Q1217" s="72"/>
      <c r="R1217" s="72"/>
      <c r="S1217" s="72"/>
      <c r="T1217" s="72"/>
      <c r="U1217" s="72"/>
      <c r="V1217" s="72"/>
      <c r="W1217" s="72"/>
      <c r="X1217" s="72"/>
      <c r="Y1217" s="72"/>
      <c r="Z1217" s="72"/>
      <c r="AA1217" s="72"/>
      <c r="AB1217" s="72"/>
    </row>
    <row r="1218" spans="1:28" ht="15" customHeight="1" x14ac:dyDescent="0.25">
      <c r="A1218" s="261"/>
      <c r="B1218" s="270" t="str">
        <f>+'Lista de Precios'!$B$210</f>
        <v>Te 90° Fusion-Fusion 1/2"</v>
      </c>
      <c r="C1218" s="67"/>
      <c r="D1218" s="251"/>
      <c r="E1218" s="180" t="str">
        <f>+'Lista de Precios'!$C$210</f>
        <v>Un</v>
      </c>
      <c r="F1218" s="181">
        <f>+'Lista de Precios'!$D$210</f>
        <v>767.89588122677651</v>
      </c>
      <c r="G1218" s="355">
        <v>24</v>
      </c>
      <c r="H1218" s="232">
        <f t="shared" si="15"/>
        <v>18429.501149442636</v>
      </c>
      <c r="I1218" s="72"/>
      <c r="J1218" s="72"/>
      <c r="K1218" s="72"/>
      <c r="L1218" s="72"/>
      <c r="M1218" s="72"/>
      <c r="N1218" s="72"/>
      <c r="O1218" s="72"/>
      <c r="P1218" s="72"/>
      <c r="Q1218" s="72"/>
      <c r="R1218" s="72"/>
      <c r="S1218" s="72"/>
      <c r="T1218" s="72"/>
      <c r="U1218" s="72"/>
      <c r="V1218" s="72"/>
      <c r="W1218" s="72"/>
      <c r="X1218" s="72"/>
      <c r="Y1218" s="72"/>
      <c r="Z1218" s="72"/>
      <c r="AA1218" s="72"/>
      <c r="AB1218" s="72"/>
    </row>
    <row r="1219" spans="1:28" ht="15" customHeight="1" x14ac:dyDescent="0.25">
      <c r="A1219" s="261"/>
      <c r="B1219" s="270" t="str">
        <f>+'Lista de Precios'!$B$211</f>
        <v>Te 90° Fusion-Fusion 3/4"</v>
      </c>
      <c r="C1219" s="67"/>
      <c r="D1219" s="251"/>
      <c r="E1219" s="180" t="str">
        <f>+'Lista de Precios'!$C$211</f>
        <v>Un</v>
      </c>
      <c r="F1219" s="181">
        <f>+'Lista de Precios'!$D$211</f>
        <v>1233.2030196168832</v>
      </c>
      <c r="G1219" s="355">
        <v>12</v>
      </c>
      <c r="H1219" s="232">
        <f t="shared" si="15"/>
        <v>14798.436235402598</v>
      </c>
      <c r="I1219" s="72"/>
      <c r="J1219" s="72"/>
      <c r="K1219" s="72"/>
      <c r="L1219" s="72"/>
      <c r="M1219" s="72"/>
      <c r="N1219" s="72"/>
      <c r="O1219" s="72"/>
      <c r="P1219" s="72"/>
      <c r="Q1219" s="72"/>
      <c r="R1219" s="72"/>
      <c r="S1219" s="72"/>
      <c r="T1219" s="72"/>
      <c r="U1219" s="72"/>
      <c r="V1219" s="72"/>
      <c r="W1219" s="72"/>
      <c r="X1219" s="72"/>
      <c r="Y1219" s="72"/>
      <c r="Z1219" s="72"/>
      <c r="AA1219" s="72"/>
      <c r="AB1219" s="72"/>
    </row>
    <row r="1220" spans="1:28" ht="15" customHeight="1" x14ac:dyDescent="0.25">
      <c r="A1220" s="261"/>
      <c r="B1220" s="270" t="str">
        <f>+'Lista de Precios'!$B$212</f>
        <v>Te 90° Fusion-Fusion 1"</v>
      </c>
      <c r="C1220" s="67"/>
      <c r="D1220" s="251"/>
      <c r="E1220" s="180" t="str">
        <f>+'Lista de Precios'!$C$212</f>
        <v>Un</v>
      </c>
      <c r="F1220" s="181">
        <f>+'Lista de Precios'!$D$212</f>
        <v>1793.9795045579938</v>
      </c>
      <c r="G1220" s="355">
        <v>2</v>
      </c>
      <c r="H1220" s="232">
        <f t="shared" si="15"/>
        <v>3587.9590091159876</v>
      </c>
      <c r="I1220" s="72"/>
      <c r="J1220" s="72"/>
      <c r="K1220" s="72"/>
      <c r="L1220" s="72"/>
      <c r="M1220" s="72"/>
      <c r="N1220" s="72"/>
      <c r="O1220" s="72"/>
      <c r="P1220" s="72"/>
      <c r="Q1220" s="72"/>
      <c r="R1220" s="72"/>
      <c r="S1220" s="72"/>
      <c r="T1220" s="72"/>
      <c r="U1220" s="72"/>
      <c r="V1220" s="72"/>
      <c r="W1220" s="72"/>
      <c r="X1220" s="72"/>
      <c r="Y1220" s="72"/>
      <c r="Z1220" s="72"/>
      <c r="AA1220" s="72"/>
      <c r="AB1220" s="72"/>
    </row>
    <row r="1221" spans="1:28" ht="15" customHeight="1" x14ac:dyDescent="0.25">
      <c r="A1221" s="261"/>
      <c r="B1221" s="270" t="str">
        <f>+'Lista de Precios'!$B$213</f>
        <v>Te red. Externa 1/2x1x1"</v>
      </c>
      <c r="C1221" s="67"/>
      <c r="D1221" s="251"/>
      <c r="E1221" s="180" t="str">
        <f>+'Lista de Precios'!$C$213</f>
        <v>Un</v>
      </c>
      <c r="F1221" s="181">
        <f>+'Lista de Precios'!$D$213</f>
        <v>3338.9968260401738</v>
      </c>
      <c r="G1221" s="355">
        <v>4</v>
      </c>
      <c r="H1221" s="232">
        <f t="shared" si="15"/>
        <v>13355.987304160695</v>
      </c>
      <c r="I1221" s="72"/>
      <c r="J1221" s="72"/>
      <c r="K1221" s="72"/>
      <c r="L1221" s="72"/>
      <c r="M1221" s="72"/>
      <c r="N1221" s="72"/>
      <c r="O1221" s="72"/>
      <c r="P1221" s="72"/>
      <c r="Q1221" s="72"/>
      <c r="R1221" s="72"/>
      <c r="S1221" s="72"/>
      <c r="T1221" s="72"/>
      <c r="U1221" s="72"/>
      <c r="V1221" s="72"/>
      <c r="W1221" s="72"/>
      <c r="X1221" s="72"/>
      <c r="Y1221" s="72"/>
      <c r="Z1221" s="72"/>
      <c r="AA1221" s="72"/>
      <c r="AB1221" s="72"/>
    </row>
    <row r="1222" spans="1:28" ht="15" customHeight="1" x14ac:dyDescent="0.25">
      <c r="A1222" s="261"/>
      <c r="B1222" s="270" t="str">
        <f>+'Lista de Precios'!$B$214</f>
        <v>Buje reducción 1" x 1/2"</v>
      </c>
      <c r="C1222" s="67"/>
      <c r="D1222" s="251"/>
      <c r="E1222" s="180" t="str">
        <f>+'Lista de Precios'!$C$214</f>
        <v>Un</v>
      </c>
      <c r="F1222" s="181">
        <f>+'Lista de Precios'!$D$214</f>
        <v>1065.0963859479402</v>
      </c>
      <c r="G1222" s="355">
        <v>6</v>
      </c>
      <c r="H1222" s="232">
        <f t="shared" si="15"/>
        <v>6390.5783156876414</v>
      </c>
      <c r="I1222" s="72"/>
      <c r="J1222" s="72"/>
      <c r="K1222" s="72"/>
      <c r="L1222" s="72"/>
      <c r="M1222" s="72"/>
      <c r="N1222" s="72"/>
      <c r="O1222" s="72"/>
      <c r="P1222" s="72"/>
      <c r="Q1222" s="72"/>
      <c r="R1222" s="72"/>
      <c r="S1222" s="72"/>
      <c r="T1222" s="72"/>
      <c r="U1222" s="72"/>
      <c r="V1222" s="72"/>
      <c r="W1222" s="72"/>
      <c r="X1222" s="72"/>
      <c r="Y1222" s="72"/>
      <c r="Z1222" s="72"/>
      <c r="AA1222" s="72"/>
      <c r="AB1222" s="72"/>
    </row>
    <row r="1223" spans="1:28" ht="15" customHeight="1" x14ac:dyDescent="0.25">
      <c r="A1223" s="261"/>
      <c r="B1223" s="270" t="str">
        <f>+'Lista de Precios'!$B$215</f>
        <v>Buje reducción 1" x 3/4"</v>
      </c>
      <c r="C1223" s="67"/>
      <c r="D1223" s="251"/>
      <c r="E1223" s="180" t="str">
        <f>+'Lista de Precios'!$C$215</f>
        <v>Un</v>
      </c>
      <c r="F1223" s="181">
        <f>+'Lista de Precios'!$D$215</f>
        <v>1282.352704979098</v>
      </c>
      <c r="G1223" s="355">
        <v>4</v>
      </c>
      <c r="H1223" s="232">
        <f t="shared" si="15"/>
        <v>5129.410819916392</v>
      </c>
      <c r="I1223" s="72"/>
      <c r="J1223" s="72"/>
      <c r="K1223" s="72"/>
      <c r="L1223" s="72"/>
      <c r="M1223" s="72"/>
      <c r="N1223" s="72"/>
      <c r="O1223" s="72"/>
      <c r="P1223" s="72"/>
      <c r="Q1223" s="72"/>
      <c r="R1223" s="72"/>
      <c r="S1223" s="72"/>
      <c r="T1223" s="72"/>
      <c r="U1223" s="72"/>
      <c r="V1223" s="72"/>
      <c r="W1223" s="72"/>
      <c r="X1223" s="72"/>
      <c r="Y1223" s="72"/>
      <c r="Z1223" s="72"/>
      <c r="AA1223" s="72"/>
      <c r="AB1223" s="72"/>
    </row>
    <row r="1224" spans="1:28" ht="15" customHeight="1" x14ac:dyDescent="0.25">
      <c r="A1224" s="261"/>
      <c r="B1224" s="270" t="str">
        <f>+'Lista de Precios'!$B$216</f>
        <v>Tapon Macho 1/2"</v>
      </c>
      <c r="C1224" s="67"/>
      <c r="D1224" s="251"/>
      <c r="E1224" s="180" t="str">
        <f>+'Lista de Precios'!$C$216</f>
        <v>Un</v>
      </c>
      <c r="F1224" s="181">
        <f>+'Lista de Precios'!$D$216</f>
        <v>256.71676908774481</v>
      </c>
      <c r="G1224" s="355">
        <v>38</v>
      </c>
      <c r="H1224" s="232">
        <f t="shared" si="15"/>
        <v>9755.2372253343019</v>
      </c>
      <c r="I1224" s="72"/>
      <c r="J1224" s="72"/>
      <c r="K1224" s="72"/>
      <c r="L1224" s="72"/>
      <c r="M1224" s="72"/>
      <c r="N1224" s="72"/>
      <c r="O1224" s="72"/>
      <c r="P1224" s="72"/>
      <c r="Q1224" s="72"/>
      <c r="R1224" s="72"/>
      <c r="S1224" s="72"/>
      <c r="T1224" s="72"/>
      <c r="U1224" s="72"/>
      <c r="V1224" s="72"/>
      <c r="W1224" s="72"/>
      <c r="X1224" s="72"/>
      <c r="Y1224" s="72"/>
      <c r="Z1224" s="72"/>
      <c r="AA1224" s="72"/>
      <c r="AB1224" s="72"/>
    </row>
    <row r="1225" spans="1:28" ht="15" customHeight="1" x14ac:dyDescent="0.25">
      <c r="A1225" s="261"/>
      <c r="B1225" s="270" t="str">
        <f>+'Lista de Precios'!B217</f>
        <v>Llave de paso Fusion  1/2"</v>
      </c>
      <c r="C1225" s="67"/>
      <c r="D1225" s="251"/>
      <c r="E1225" s="180" t="str">
        <f>+'Lista de Precios'!$C$218</f>
        <v>Un</v>
      </c>
      <c r="F1225" s="181">
        <f>+'Lista de Precios'!D217</f>
        <v>19899.754668467525</v>
      </c>
      <c r="G1225" s="355">
        <v>12</v>
      </c>
      <c r="H1225" s="232">
        <f t="shared" si="15"/>
        <v>238797.0560216103</v>
      </c>
      <c r="I1225" s="72"/>
      <c r="J1225" s="72"/>
      <c r="K1225" s="72"/>
      <c r="L1225" s="72"/>
      <c r="M1225" s="72"/>
      <c r="N1225" s="72"/>
      <c r="O1225" s="72"/>
      <c r="P1225" s="72"/>
      <c r="Q1225" s="72"/>
      <c r="R1225" s="72"/>
      <c r="S1225" s="72"/>
      <c r="T1225" s="72"/>
      <c r="U1225" s="72"/>
      <c r="V1225" s="72"/>
      <c r="W1225" s="72"/>
      <c r="X1225" s="72"/>
      <c r="Y1225" s="72"/>
      <c r="Z1225" s="72"/>
      <c r="AA1225" s="72"/>
      <c r="AB1225" s="72"/>
    </row>
    <row r="1226" spans="1:28" ht="15" customHeight="1" x14ac:dyDescent="0.25">
      <c r="A1226" s="261"/>
      <c r="B1226" s="270" t="str">
        <f>+'Lista de Precios'!$B$218</f>
        <v>Llave de paso Fusion  3/4"</v>
      </c>
      <c r="C1226" s="67"/>
      <c r="D1226" s="251"/>
      <c r="E1226" s="180" t="str">
        <f>+'Lista de Precios'!$C$218</f>
        <v>Un</v>
      </c>
      <c r="F1226" s="181">
        <f>+'Lista de Precios'!$D$218</f>
        <v>20205.924910823109</v>
      </c>
      <c r="G1226" s="355">
        <v>6</v>
      </c>
      <c r="H1226" s="232">
        <f>PRODUCT(F1226*G1226)</f>
        <v>121235.54946493865</v>
      </c>
      <c r="I1226" s="72"/>
      <c r="J1226" s="72"/>
      <c r="K1226" s="72"/>
      <c r="L1226" s="72"/>
      <c r="M1226" s="72"/>
      <c r="N1226" s="72"/>
      <c r="O1226" s="72"/>
      <c r="P1226" s="72"/>
      <c r="Q1226" s="72"/>
      <c r="R1226" s="72"/>
      <c r="S1226" s="72"/>
      <c r="T1226" s="72"/>
      <c r="U1226" s="72"/>
      <c r="V1226" s="72"/>
      <c r="W1226" s="72"/>
      <c r="X1226" s="72"/>
      <c r="Y1226" s="72"/>
      <c r="Z1226" s="72"/>
      <c r="AA1226" s="72"/>
      <c r="AB1226" s="72"/>
    </row>
    <row r="1227" spans="1:28" ht="15" customHeight="1" x14ac:dyDescent="0.25">
      <c r="A1227" s="261"/>
      <c r="B1227" s="270" t="str">
        <f>+'Lista de Precios'!$B$219</f>
        <v>Sobrepaso 1/2"</v>
      </c>
      <c r="C1227" s="67"/>
      <c r="D1227" s="251"/>
      <c r="E1227" s="180" t="str">
        <f>+'Lista de Precios'!$C$219</f>
        <v>Un</v>
      </c>
      <c r="F1227" s="181">
        <f>+'Lista de Precios'!$D$219</f>
        <v>1672.480331146324</v>
      </c>
      <c r="G1227" s="355">
        <v>16</v>
      </c>
      <c r="H1227" s="232">
        <f t="shared" si="15"/>
        <v>26759.685298341185</v>
      </c>
      <c r="I1227" s="72"/>
      <c r="J1227" s="72"/>
      <c r="K1227" s="72"/>
      <c r="L1227" s="72"/>
      <c r="M1227" s="72"/>
      <c r="N1227" s="72"/>
      <c r="O1227" s="72"/>
      <c r="P1227" s="72"/>
      <c r="Q1227" s="72"/>
      <c r="R1227" s="72"/>
      <c r="S1227" s="72"/>
      <c r="T1227" s="72"/>
      <c r="U1227" s="72"/>
      <c r="V1227" s="72"/>
      <c r="W1227" s="72"/>
      <c r="X1227" s="72"/>
      <c r="Y1227" s="72"/>
      <c r="Z1227" s="72"/>
      <c r="AA1227" s="72"/>
      <c r="AB1227" s="72"/>
    </row>
    <row r="1228" spans="1:28" ht="15" customHeight="1" x14ac:dyDescent="0.25">
      <c r="A1228" s="261"/>
      <c r="B1228" s="270" t="str">
        <f>+'Lista de Precios'!$B$220</f>
        <v>Union dobre Fusion - rosca plastica 3/4"</v>
      </c>
      <c r="C1228" s="67"/>
      <c r="D1228" s="251"/>
      <c r="E1228" s="180" t="str">
        <f>+'Lista de Precios'!$C$220</f>
        <v>Un</v>
      </c>
      <c r="F1228" s="181">
        <f>+'Lista de Precios'!$D$220</f>
        <v>3818.022386694684</v>
      </c>
      <c r="G1228" s="355">
        <v>2</v>
      </c>
      <c r="H1228" s="232">
        <f t="shared" si="15"/>
        <v>7636.0447733893679</v>
      </c>
      <c r="I1228" s="72"/>
      <c r="J1228" s="72"/>
      <c r="K1228" s="72"/>
      <c r="L1228" s="72"/>
      <c r="M1228" s="72"/>
      <c r="N1228" s="72"/>
      <c r="O1228" s="72"/>
      <c r="P1228" s="72"/>
      <c r="Q1228" s="72"/>
      <c r="R1228" s="72"/>
      <c r="S1228" s="72"/>
      <c r="T1228" s="72"/>
      <c r="U1228" s="72"/>
      <c r="V1228" s="72"/>
      <c r="W1228" s="72"/>
      <c r="X1228" s="72"/>
      <c r="Y1228" s="72"/>
      <c r="Z1228" s="72"/>
      <c r="AA1228" s="72"/>
      <c r="AB1228" s="72"/>
    </row>
    <row r="1229" spans="1:28" ht="15" customHeight="1" x14ac:dyDescent="0.25">
      <c r="A1229" s="261"/>
      <c r="B1229" s="270" t="str">
        <f>+'Lista de Precios'!$B$221</f>
        <v>Flotante mecanico</v>
      </c>
      <c r="C1229" s="67"/>
      <c r="D1229" s="251"/>
      <c r="E1229" s="180" t="str">
        <f>+'Lista de Precios'!$C$221</f>
        <v>Un</v>
      </c>
      <c r="F1229" s="181">
        <f>+'Lista de Precios'!$D$221</f>
        <v>11767.192546594672</v>
      </c>
      <c r="G1229" s="355">
        <v>2</v>
      </c>
      <c r="H1229" s="232">
        <f t="shared" si="15"/>
        <v>23534.385093189343</v>
      </c>
      <c r="I1229" s="72"/>
      <c r="J1229" s="72"/>
      <c r="K1229" s="72"/>
      <c r="L1229" s="72"/>
      <c r="M1229" s="72"/>
      <c r="N1229" s="72"/>
      <c r="O1229" s="72"/>
      <c r="P1229" s="72"/>
      <c r="Q1229" s="72"/>
      <c r="R1229" s="72"/>
      <c r="S1229" s="72"/>
      <c r="T1229" s="72"/>
      <c r="U1229" s="72"/>
      <c r="V1229" s="72"/>
      <c r="W1229" s="72"/>
      <c r="X1229" s="72"/>
      <c r="Y1229" s="72"/>
      <c r="Z1229" s="72"/>
      <c r="AA1229" s="72"/>
      <c r="AB1229" s="72"/>
    </row>
    <row r="1230" spans="1:28" ht="15" customHeight="1" x14ac:dyDescent="0.25">
      <c r="A1230" s="261"/>
      <c r="B1230" s="270" t="str">
        <f>+'Lista de Precios'!$B$222</f>
        <v>Válvula exclusa bronce 1"</v>
      </c>
      <c r="C1230" s="67"/>
      <c r="D1230" s="251"/>
      <c r="E1230" s="180" t="str">
        <f>+'Lista de Precios'!$C$222</f>
        <v>Un</v>
      </c>
      <c r="F1230" s="181">
        <f>+'Lista de Precios'!$D$222</f>
        <v>18104.480068101351</v>
      </c>
      <c r="G1230" s="355">
        <v>4</v>
      </c>
      <c r="H1230" s="232">
        <f t="shared" si="15"/>
        <v>72417.920272405405</v>
      </c>
      <c r="I1230" s="72"/>
      <c r="J1230" s="72"/>
      <c r="K1230" s="72"/>
      <c r="L1230" s="72"/>
      <c r="M1230" s="72"/>
      <c r="N1230" s="72"/>
      <c r="O1230" s="72"/>
      <c r="P1230" s="72"/>
      <c r="Q1230" s="72"/>
      <c r="R1230" s="72"/>
      <c r="S1230" s="72"/>
      <c r="T1230" s="72"/>
      <c r="U1230" s="72"/>
      <c r="V1230" s="72"/>
      <c r="W1230" s="72"/>
      <c r="X1230" s="72"/>
      <c r="Y1230" s="72"/>
      <c r="Z1230" s="72"/>
      <c r="AA1230" s="72"/>
      <c r="AB1230" s="72"/>
    </row>
    <row r="1231" spans="1:28" ht="15" customHeight="1" x14ac:dyDescent="0.25">
      <c r="A1231" s="261"/>
      <c r="B1231" s="270" t="str">
        <f>+'Lista de Precios'!$B$223</f>
        <v>Tanque Cisterna tricapa 850 lts</v>
      </c>
      <c r="C1231" s="67"/>
      <c r="D1231" s="251"/>
      <c r="E1231" s="180" t="str">
        <f>+'Lista de Precios'!$C$223</f>
        <v>Un</v>
      </c>
      <c r="F1231" s="181">
        <f>+'Lista de Precios'!$D$223</f>
        <v>326762.66542654223</v>
      </c>
      <c r="G1231" s="355">
        <v>2</v>
      </c>
      <c r="H1231" s="232">
        <f t="shared" si="15"/>
        <v>653525.33085308445</v>
      </c>
      <c r="I1231" s="72"/>
      <c r="J1231" s="72"/>
      <c r="K1231" s="72"/>
      <c r="L1231" s="72"/>
      <c r="M1231" s="72"/>
      <c r="N1231" s="72"/>
      <c r="O1231" s="72"/>
      <c r="P1231" s="72"/>
      <c r="Q1231" s="72"/>
      <c r="R1231" s="72"/>
      <c r="S1231" s="72"/>
      <c r="T1231" s="72"/>
      <c r="U1231" s="72"/>
      <c r="V1231" s="72"/>
      <c r="W1231" s="72"/>
      <c r="X1231" s="72"/>
      <c r="Y1231" s="72"/>
      <c r="Z1231" s="72"/>
      <c r="AA1231" s="72"/>
      <c r="AB1231" s="72"/>
    </row>
    <row r="1232" spans="1:28" ht="15" customHeight="1" x14ac:dyDescent="0.25">
      <c r="A1232" s="261"/>
      <c r="B1232" s="270" t="str">
        <f>+'Lista de Precios'!$B$224</f>
        <v>Gabinete PVC Medidor de agua</v>
      </c>
      <c r="C1232" s="67"/>
      <c r="D1232" s="251"/>
      <c r="E1232" s="180" t="str">
        <f>+'Lista de Precios'!$C$224</f>
        <v>Un</v>
      </c>
      <c r="F1232" s="181">
        <f>+'Lista de Precios'!$D$224</f>
        <v>18141.158460495924</v>
      </c>
      <c r="G1232" s="355">
        <v>1</v>
      </c>
      <c r="H1232" s="232">
        <f t="shared" si="15"/>
        <v>18141.158460495924</v>
      </c>
      <c r="I1232" s="72"/>
      <c r="J1232" s="72"/>
      <c r="K1232" s="72"/>
      <c r="L1232" s="72"/>
      <c r="M1232" s="72"/>
      <c r="N1232" s="72"/>
      <c r="O1232" s="72"/>
      <c r="P1232" s="72"/>
      <c r="Q1232" s="72"/>
      <c r="R1232" s="72"/>
      <c r="S1232" s="72"/>
      <c r="T1232" s="72"/>
      <c r="U1232" s="72"/>
      <c r="V1232" s="72"/>
      <c r="W1232" s="72"/>
      <c r="X1232" s="72"/>
      <c r="Y1232" s="72"/>
      <c r="Z1232" s="72"/>
      <c r="AA1232" s="72"/>
      <c r="AB1232" s="72"/>
    </row>
    <row r="1233" spans="1:28" ht="15" customHeight="1" x14ac:dyDescent="0.25">
      <c r="A1233" s="261"/>
      <c r="B1233" s="270" t="str">
        <f>+'Lista de Precios'!$B$225</f>
        <v>1 Kit Medidor p/piso aprobado 3/4" tipo Elster</v>
      </c>
      <c r="C1233" s="67"/>
      <c r="D1233" s="251"/>
      <c r="E1233" s="180" t="str">
        <f>+'Lista de Precios'!$C$225</f>
        <v>Un</v>
      </c>
      <c r="F1233" s="181">
        <f>+'Lista de Precios'!$D$225</f>
        <v>109982.52594302781</v>
      </c>
      <c r="G1233" s="355">
        <v>1</v>
      </c>
      <c r="H1233" s="232">
        <f t="shared" si="15"/>
        <v>109982.52594302781</v>
      </c>
      <c r="I1233" s="72"/>
      <c r="J1233" s="72"/>
      <c r="K1233" s="72"/>
      <c r="L1233" s="72"/>
      <c r="M1233" s="72"/>
      <c r="N1233" s="72"/>
      <c r="O1233" s="72"/>
      <c r="P1233" s="72"/>
      <c r="Q1233" s="72"/>
      <c r="R1233" s="72"/>
      <c r="S1233" s="72"/>
      <c r="T1233" s="72"/>
      <c r="U1233" s="72"/>
      <c r="V1233" s="72"/>
      <c r="W1233" s="72"/>
      <c r="X1233" s="72"/>
      <c r="Y1233" s="72"/>
      <c r="Z1233" s="72"/>
      <c r="AA1233" s="72"/>
      <c r="AB1233" s="72"/>
    </row>
    <row r="1234" spans="1:28" ht="15" customHeight="1" x14ac:dyDescent="0.25">
      <c r="A1234" s="261"/>
      <c r="B1234" s="270" t="str">
        <f>+'Lista de Precios'!B226</f>
        <v>Medidor Elster M170 3/4" c/vid.</v>
      </c>
      <c r="C1234" s="67"/>
      <c r="D1234" s="251"/>
      <c r="E1234" s="180" t="str">
        <f>+'Lista de Precios'!C226</f>
        <v>Un</v>
      </c>
      <c r="F1234" s="181">
        <f>+'Lista de Precios'!D226</f>
        <v>108724.09253840716</v>
      </c>
      <c r="G1234" s="355">
        <v>1</v>
      </c>
      <c r="H1234" s="232">
        <f>PRODUCT(F1234*G1234)</f>
        <v>108724.09253840716</v>
      </c>
      <c r="I1234" s="72"/>
      <c r="J1234" s="72"/>
      <c r="K1234" s="72"/>
      <c r="L1234" s="72"/>
      <c r="M1234" s="72"/>
      <c r="N1234" s="72"/>
      <c r="O1234" s="72"/>
      <c r="P1234" s="72"/>
      <c r="Q1234" s="72"/>
      <c r="R1234" s="72"/>
      <c r="S1234" s="72"/>
      <c r="T1234" s="72"/>
      <c r="U1234" s="72"/>
      <c r="V1234" s="72"/>
      <c r="W1234" s="72"/>
      <c r="X1234" s="72"/>
      <c r="Y1234" s="72"/>
      <c r="Z1234" s="72"/>
      <c r="AA1234" s="72"/>
      <c r="AB1234" s="72"/>
    </row>
    <row r="1235" spans="1:28" ht="15" customHeight="1" x14ac:dyDescent="0.25">
      <c r="A1235" s="261"/>
      <c r="B1235" s="270" t="str">
        <f>+'Lista de Precios'!$B$227</f>
        <v>Bomba presurizadora 20 sfl</v>
      </c>
      <c r="C1235" s="67"/>
      <c r="D1235" s="251"/>
      <c r="E1235" s="180" t="str">
        <f>+'Lista de Precios'!$C$227</f>
        <v>Un</v>
      </c>
      <c r="F1235" s="181">
        <f>+'Lista de Precios'!$D$227</f>
        <v>899721.36515983893</v>
      </c>
      <c r="G1235" s="355">
        <v>1</v>
      </c>
      <c r="H1235" s="232">
        <f t="shared" si="15"/>
        <v>899721.36515983893</v>
      </c>
      <c r="I1235" s="72"/>
      <c r="J1235" s="72"/>
      <c r="K1235" s="72"/>
      <c r="L1235" s="72"/>
      <c r="M1235" s="72"/>
      <c r="N1235" s="72"/>
      <c r="O1235" s="72"/>
      <c r="P1235" s="72"/>
      <c r="Q1235" s="72"/>
      <c r="R1235" s="72"/>
      <c r="S1235" s="72"/>
      <c r="T1235" s="72"/>
      <c r="U1235" s="72"/>
      <c r="V1235" s="72"/>
      <c r="W1235" s="72"/>
      <c r="X1235" s="72"/>
      <c r="Y1235" s="72"/>
      <c r="Z1235" s="72"/>
      <c r="AA1235" s="72"/>
      <c r="AB1235" s="72"/>
    </row>
    <row r="1236" spans="1:28" ht="15" customHeight="1" x14ac:dyDescent="0.25">
      <c r="A1236" s="261"/>
      <c r="B1236" s="216"/>
      <c r="C1236" s="237"/>
      <c r="D1236" s="300"/>
      <c r="E1236" s="196"/>
      <c r="F1236" s="197"/>
      <c r="G1236" s="238"/>
      <c r="H1236" s="239"/>
      <c r="I1236" s="72"/>
      <c r="J1236" s="72"/>
      <c r="K1236" s="72"/>
      <c r="L1236" s="72"/>
      <c r="M1236" s="72"/>
      <c r="N1236" s="72"/>
      <c r="O1236" s="72"/>
      <c r="P1236" s="72"/>
      <c r="Q1236" s="72"/>
      <c r="R1236" s="72"/>
      <c r="S1236" s="72"/>
      <c r="T1236" s="72"/>
      <c r="U1236" s="72"/>
      <c r="V1236" s="72"/>
      <c r="W1236" s="72"/>
      <c r="X1236" s="72"/>
      <c r="Y1236" s="72"/>
      <c r="Z1236" s="72"/>
      <c r="AA1236" s="72"/>
      <c r="AB1236" s="72"/>
    </row>
    <row r="1237" spans="1:28" ht="15" customHeight="1" x14ac:dyDescent="0.25">
      <c r="A1237" s="261"/>
      <c r="B1237" s="804" t="s">
        <v>186</v>
      </c>
      <c r="C1237" s="629"/>
      <c r="D1237" s="301"/>
      <c r="E1237" s="302"/>
      <c r="F1237" s="303"/>
      <c r="G1237" s="304"/>
      <c r="H1237" s="305">
        <f>SUM(H1238:H1239)</f>
        <v>1557309.5999999999</v>
      </c>
      <c r="I1237" s="72"/>
      <c r="J1237" s="72"/>
      <c r="K1237" s="72"/>
      <c r="L1237" s="72"/>
      <c r="M1237" s="72"/>
      <c r="N1237" s="72"/>
      <c r="O1237" s="72"/>
      <c r="P1237" s="72"/>
      <c r="Q1237" s="72"/>
      <c r="R1237" s="72"/>
      <c r="S1237" s="72"/>
      <c r="T1237" s="72"/>
      <c r="U1237" s="72"/>
      <c r="V1237" s="72"/>
      <c r="W1237" s="72"/>
      <c r="X1237" s="72"/>
      <c r="Y1237" s="72"/>
      <c r="Z1237" s="72"/>
      <c r="AA1237" s="72"/>
      <c r="AB1237" s="72"/>
    </row>
    <row r="1238" spans="1:28" ht="15" customHeight="1" x14ac:dyDescent="0.2">
      <c r="A1238" s="261"/>
      <c r="B1238" s="720" t="s">
        <v>187</v>
      </c>
      <c r="C1238" s="623"/>
      <c r="D1238" s="233"/>
      <c r="E1238" s="180" t="s">
        <v>188</v>
      </c>
      <c r="F1238" s="181">
        <f>+'Mano de Obra'!$J$8</f>
        <v>10110.714599999999</v>
      </c>
      <c r="G1238" s="68">
        <v>120</v>
      </c>
      <c r="H1238" s="232">
        <f>PRODUCT(F1238*G1238)</f>
        <v>1213285.7519999999</v>
      </c>
      <c r="I1238" s="72"/>
      <c r="J1238" s="72"/>
      <c r="K1238" s="72"/>
      <c r="L1238" s="72"/>
      <c r="M1238" s="72"/>
      <c r="N1238" s="72"/>
      <c r="O1238" s="72"/>
      <c r="P1238" s="72"/>
      <c r="Q1238" s="72"/>
      <c r="R1238" s="72"/>
      <c r="S1238" s="72"/>
      <c r="T1238" s="72"/>
      <c r="U1238" s="72"/>
      <c r="V1238" s="72"/>
      <c r="W1238" s="72"/>
      <c r="X1238" s="72"/>
      <c r="Y1238" s="72"/>
      <c r="Z1238" s="72"/>
      <c r="AA1238" s="72"/>
      <c r="AB1238" s="72"/>
    </row>
    <row r="1239" spans="1:28" ht="15" customHeight="1" x14ac:dyDescent="0.2">
      <c r="A1239" s="261"/>
      <c r="B1239" s="720" t="s">
        <v>191</v>
      </c>
      <c r="C1239" s="623"/>
      <c r="D1239" s="233"/>
      <c r="E1239" s="180" t="s">
        <v>188</v>
      </c>
      <c r="F1239" s="181">
        <f>+'Mano de Obra'!$J$10</f>
        <v>8600.5962</v>
      </c>
      <c r="G1239" s="68">
        <v>40</v>
      </c>
      <c r="H1239" s="232">
        <f>PRODUCT(F1239*G1239)</f>
        <v>344023.848</v>
      </c>
      <c r="I1239" s="72"/>
      <c r="J1239" s="72"/>
      <c r="K1239" s="72"/>
      <c r="L1239" s="72"/>
      <c r="M1239" s="72"/>
      <c r="N1239" s="72"/>
      <c r="O1239" s="72"/>
      <c r="P1239" s="72"/>
      <c r="Q1239" s="72"/>
      <c r="R1239" s="72"/>
      <c r="S1239" s="72"/>
      <c r="T1239" s="72"/>
      <c r="U1239" s="72"/>
      <c r="V1239" s="72"/>
      <c r="W1239" s="72"/>
      <c r="X1239" s="72"/>
      <c r="Y1239" s="72"/>
      <c r="Z1239" s="72"/>
      <c r="AA1239" s="72"/>
      <c r="AB1239" s="72"/>
    </row>
    <row r="1240" spans="1:28" ht="15" customHeight="1" x14ac:dyDescent="0.2">
      <c r="A1240" s="261"/>
      <c r="B1240" s="721"/>
      <c r="C1240" s="722"/>
      <c r="D1240" s="252"/>
      <c r="E1240" s="196"/>
      <c r="F1240" s="253"/>
      <c r="G1240" s="238"/>
      <c r="H1240" s="254"/>
      <c r="I1240" s="72"/>
      <c r="J1240" s="72"/>
      <c r="K1240" s="72"/>
      <c r="L1240" s="72"/>
      <c r="M1240" s="72"/>
      <c r="N1240" s="72"/>
      <c r="O1240" s="72"/>
      <c r="P1240" s="72"/>
      <c r="Q1240" s="72"/>
      <c r="R1240" s="72"/>
      <c r="S1240" s="72"/>
      <c r="T1240" s="72"/>
      <c r="U1240" s="72"/>
      <c r="V1240" s="72"/>
      <c r="W1240" s="72"/>
      <c r="X1240" s="72"/>
      <c r="Y1240" s="72"/>
      <c r="Z1240" s="72"/>
      <c r="AA1240" s="72"/>
      <c r="AB1240" s="72"/>
    </row>
    <row r="1241" spans="1:28" ht="15" customHeight="1" x14ac:dyDescent="0.2">
      <c r="A1241" s="261"/>
      <c r="B1241" s="200"/>
      <c r="C1241" s="240"/>
      <c r="D1241" s="240"/>
      <c r="E1241" s="171"/>
      <c r="F1241" s="172"/>
      <c r="G1241" s="184"/>
      <c r="H1241" s="64"/>
      <c r="I1241" s="72"/>
      <c r="J1241" s="72"/>
      <c r="K1241" s="72"/>
      <c r="L1241" s="72"/>
      <c r="M1241" s="72"/>
      <c r="N1241" s="72"/>
      <c r="O1241" s="72"/>
      <c r="P1241" s="72"/>
      <c r="Q1241" s="72"/>
      <c r="R1241" s="72"/>
      <c r="S1241" s="72"/>
      <c r="T1241" s="72"/>
      <c r="U1241" s="72"/>
      <c r="V1241" s="72"/>
      <c r="W1241" s="72"/>
      <c r="X1241" s="72"/>
      <c r="Y1241" s="72"/>
      <c r="Z1241" s="72"/>
      <c r="AA1241" s="72"/>
      <c r="AB1241" s="72"/>
    </row>
    <row r="1242" spans="1:28" ht="15" customHeight="1" x14ac:dyDescent="0.25">
      <c r="A1242" s="261"/>
      <c r="B1242" s="203"/>
      <c r="C1242" s="63"/>
      <c r="D1242" s="63"/>
      <c r="E1242" s="171"/>
      <c r="F1242" s="172"/>
      <c r="G1242" s="241" t="s">
        <v>190</v>
      </c>
      <c r="H1242" s="242">
        <f>SUM(H1207,H1237)</f>
        <v>4569630.7558764992</v>
      </c>
      <c r="I1242" s="72"/>
      <c r="J1242" s="72"/>
      <c r="K1242" s="72"/>
      <c r="L1242" s="72"/>
      <c r="M1242" s="72"/>
      <c r="N1242" s="72"/>
      <c r="O1242" s="72"/>
      <c r="P1242" s="72"/>
      <c r="Q1242" s="72"/>
      <c r="R1242" s="72"/>
      <c r="S1242" s="72"/>
      <c r="T1242" s="72"/>
      <c r="U1242" s="72"/>
      <c r="V1242" s="72"/>
      <c r="W1242" s="72"/>
      <c r="X1242" s="72"/>
      <c r="Y1242" s="72"/>
      <c r="Z1242" s="72"/>
      <c r="AA1242" s="72"/>
      <c r="AB1242" s="72"/>
    </row>
    <row r="1243" spans="1:28" ht="15" customHeight="1" x14ac:dyDescent="0.25">
      <c r="A1243" s="261"/>
      <c r="B1243" s="206"/>
      <c r="C1243" s="87"/>
      <c r="D1243" s="87"/>
      <c r="E1243" s="171"/>
      <c r="F1243" s="172"/>
      <c r="G1243" s="184"/>
      <c r="H1243" s="207"/>
      <c r="I1243" s="72"/>
      <c r="J1243" s="72"/>
      <c r="K1243" s="72"/>
      <c r="L1243" s="72"/>
      <c r="M1243" s="72"/>
      <c r="N1243" s="72"/>
      <c r="O1243" s="72"/>
      <c r="P1243" s="72"/>
      <c r="Q1243" s="72"/>
      <c r="R1243" s="72"/>
      <c r="S1243" s="72"/>
      <c r="T1243" s="72"/>
      <c r="U1243" s="72"/>
      <c r="V1243" s="72"/>
      <c r="W1243" s="72"/>
      <c r="X1243" s="72"/>
      <c r="Y1243" s="72"/>
      <c r="Z1243" s="72"/>
      <c r="AA1243" s="72"/>
      <c r="AB1243" s="72"/>
    </row>
    <row r="1244" spans="1:28" ht="15" customHeight="1" x14ac:dyDescent="0.25">
      <c r="A1244" s="261"/>
      <c r="B1244" s="206"/>
      <c r="C1244" s="87"/>
      <c r="D1244" s="87"/>
      <c r="E1244" s="171"/>
      <c r="F1244" s="172"/>
      <c r="G1244" s="184"/>
      <c r="H1244" s="207"/>
      <c r="I1244" s="72"/>
      <c r="J1244" s="72"/>
      <c r="K1244" s="72"/>
      <c r="L1244" s="72"/>
      <c r="M1244" s="72"/>
      <c r="N1244" s="72"/>
      <c r="O1244" s="72"/>
      <c r="P1244" s="72"/>
      <c r="Q1244" s="72"/>
      <c r="R1244" s="72"/>
      <c r="S1244" s="72"/>
      <c r="T1244" s="72"/>
      <c r="U1244" s="72"/>
      <c r="V1244" s="72"/>
      <c r="W1244" s="72"/>
      <c r="X1244" s="72"/>
      <c r="Y1244" s="72"/>
      <c r="Z1244" s="72"/>
      <c r="AA1244" s="72"/>
      <c r="AB1244" s="72"/>
    </row>
    <row r="1245" spans="1:28" ht="15" customHeight="1" x14ac:dyDescent="0.2">
      <c r="A1245" s="261"/>
      <c r="B1245" s="203"/>
      <c r="C1245" s="63"/>
      <c r="D1245" s="63"/>
      <c r="E1245" s="171"/>
      <c r="F1245" s="172"/>
      <c r="G1245" s="63"/>
      <c r="H1245" s="64"/>
      <c r="I1245" s="72"/>
      <c r="J1245" s="72"/>
      <c r="K1245" s="72"/>
      <c r="L1245" s="72"/>
      <c r="M1245" s="72"/>
      <c r="N1245" s="72"/>
      <c r="O1245" s="72"/>
      <c r="P1245" s="72"/>
      <c r="Q1245" s="72"/>
      <c r="R1245" s="72"/>
      <c r="S1245" s="72"/>
      <c r="T1245" s="72"/>
      <c r="U1245" s="72"/>
      <c r="V1245" s="72"/>
      <c r="W1245" s="72"/>
      <c r="X1245" s="72"/>
      <c r="Y1245" s="72"/>
      <c r="Z1245" s="72"/>
      <c r="AA1245" s="72"/>
      <c r="AB1245" s="72"/>
    </row>
    <row r="1246" spans="1:28" ht="15" customHeight="1" x14ac:dyDescent="0.2">
      <c r="A1246" s="261"/>
      <c r="B1246" s="294">
        <f>+Presupuesto!$A$86</f>
        <v>14</v>
      </c>
      <c r="C1246" s="737" t="str">
        <f>+Presupuesto!$B$86</f>
        <v>INSTALACION SANITARIA Y PLUVIALES</v>
      </c>
      <c r="D1246" s="724"/>
      <c r="E1246" s="724"/>
      <c r="F1246" s="724"/>
      <c r="G1246" s="724"/>
      <c r="H1246" s="725"/>
      <c r="I1246" s="72"/>
      <c r="J1246" s="72"/>
      <c r="K1246" s="72"/>
      <c r="L1246" s="72"/>
      <c r="M1246" s="72"/>
      <c r="N1246" s="72"/>
      <c r="O1246" s="72"/>
      <c r="P1246" s="72"/>
      <c r="Q1246" s="72"/>
      <c r="R1246" s="72"/>
      <c r="S1246" s="72"/>
      <c r="T1246" s="72"/>
      <c r="U1246" s="72"/>
      <c r="V1246" s="72"/>
      <c r="W1246" s="72"/>
      <c r="X1246" s="72"/>
      <c r="Y1246" s="72"/>
      <c r="Z1246" s="72"/>
      <c r="AA1246" s="72"/>
      <c r="AB1246" s="72"/>
    </row>
    <row r="1247" spans="1:28" ht="15" customHeight="1" x14ac:dyDescent="0.2">
      <c r="A1247" s="261"/>
      <c r="B1247" s="160" t="str">
        <f>+Presupuesto!A90</f>
        <v>14.4</v>
      </c>
      <c r="C1247" s="723" t="str">
        <f>+Presupuesto!B90</f>
        <v>Griferia</v>
      </c>
      <c r="D1247" s="724"/>
      <c r="E1247" s="724"/>
      <c r="F1247" s="724"/>
      <c r="G1247" s="725"/>
      <c r="H1247" s="161" t="str">
        <f>+Presupuesto!C90</f>
        <v>gl</v>
      </c>
      <c r="I1247" s="72"/>
      <c r="J1247" s="72"/>
      <c r="K1247" s="72"/>
      <c r="L1247" s="72"/>
      <c r="M1247" s="72"/>
      <c r="N1247" s="72"/>
      <c r="O1247" s="72"/>
      <c r="P1247" s="72"/>
      <c r="Q1247" s="72"/>
      <c r="R1247" s="72"/>
      <c r="S1247" s="72"/>
      <c r="T1247" s="72"/>
      <c r="U1247" s="72"/>
      <c r="V1247" s="72"/>
      <c r="W1247" s="72"/>
      <c r="X1247" s="72"/>
      <c r="Y1247" s="72"/>
      <c r="Z1247" s="72"/>
      <c r="AA1247" s="72"/>
      <c r="AB1247" s="72"/>
    </row>
    <row r="1248" spans="1:28" ht="15" customHeight="1" x14ac:dyDescent="0.25">
      <c r="A1248" s="261"/>
      <c r="B1248" s="726" t="s">
        <v>180</v>
      </c>
      <c r="C1248" s="727"/>
      <c r="D1248" s="220"/>
      <c r="E1248" s="729" t="s">
        <v>177</v>
      </c>
      <c r="F1248" s="163" t="s">
        <v>181</v>
      </c>
      <c r="G1248" s="221" t="s">
        <v>182</v>
      </c>
      <c r="H1248" s="222" t="s">
        <v>181</v>
      </c>
      <c r="I1248" s="72"/>
      <c r="J1248" s="72"/>
      <c r="K1248" s="72"/>
      <c r="L1248" s="72"/>
      <c r="M1248" s="72"/>
      <c r="N1248" s="72"/>
      <c r="O1248" s="72"/>
      <c r="P1248" s="72"/>
      <c r="Q1248" s="72"/>
      <c r="R1248" s="72"/>
      <c r="S1248" s="72"/>
      <c r="T1248" s="72"/>
      <c r="U1248" s="72"/>
      <c r="V1248" s="72"/>
      <c r="W1248" s="72"/>
      <c r="X1248" s="72"/>
      <c r="Y1248" s="72"/>
      <c r="Z1248" s="72"/>
      <c r="AA1248" s="72"/>
      <c r="AB1248" s="72"/>
    </row>
    <row r="1249" spans="1:28" ht="15" customHeight="1" x14ac:dyDescent="0.25">
      <c r="A1249" s="261"/>
      <c r="B1249" s="728"/>
      <c r="C1249" s="681"/>
      <c r="D1249" s="223"/>
      <c r="E1249" s="730"/>
      <c r="F1249" s="167" t="s">
        <v>183</v>
      </c>
      <c r="G1249" s="224" t="s">
        <v>184</v>
      </c>
      <c r="H1249" s="225" t="s">
        <v>178</v>
      </c>
      <c r="I1249" s="72"/>
      <c r="J1249" s="72"/>
      <c r="K1249" s="72"/>
      <c r="L1249" s="72"/>
      <c r="M1249" s="72"/>
      <c r="N1249" s="72"/>
      <c r="O1249" s="72"/>
      <c r="P1249" s="72"/>
      <c r="Q1249" s="72"/>
      <c r="R1249" s="72"/>
      <c r="S1249" s="72"/>
      <c r="T1249" s="72"/>
      <c r="U1249" s="72"/>
      <c r="V1249" s="72"/>
      <c r="W1249" s="72"/>
      <c r="X1249" s="72"/>
      <c r="Y1249" s="72"/>
      <c r="Z1249" s="72"/>
      <c r="AA1249" s="72"/>
      <c r="AB1249" s="72"/>
    </row>
    <row r="1250" spans="1:28" ht="15" customHeight="1" x14ac:dyDescent="0.2">
      <c r="A1250" s="261"/>
      <c r="B1250" s="170"/>
      <c r="C1250" s="89"/>
      <c r="D1250" s="89"/>
      <c r="E1250" s="171"/>
      <c r="F1250" s="172"/>
      <c r="G1250" s="89"/>
      <c r="H1250" s="226"/>
      <c r="I1250" s="72"/>
      <c r="J1250" s="72"/>
      <c r="K1250" s="72"/>
      <c r="L1250" s="72"/>
      <c r="M1250" s="72"/>
      <c r="N1250" s="72"/>
      <c r="O1250" s="72"/>
      <c r="P1250" s="72"/>
      <c r="Q1250" s="72"/>
      <c r="R1250" s="72"/>
      <c r="S1250" s="72"/>
      <c r="T1250" s="72"/>
      <c r="U1250" s="72"/>
      <c r="V1250" s="72"/>
      <c r="W1250" s="72"/>
      <c r="X1250" s="72"/>
      <c r="Y1250" s="72"/>
      <c r="Z1250" s="72"/>
      <c r="AA1250" s="72"/>
      <c r="AB1250" s="72"/>
    </row>
    <row r="1251" spans="1:28" ht="15" customHeight="1" x14ac:dyDescent="0.25">
      <c r="A1251" s="261"/>
      <c r="B1251" s="731" t="s">
        <v>185</v>
      </c>
      <c r="C1251" s="686"/>
      <c r="D1251" s="227"/>
      <c r="E1251" s="174"/>
      <c r="F1251" s="175"/>
      <c r="G1251" s="228"/>
      <c r="H1251" s="229">
        <f>SUM(H1252:H1258)</f>
        <v>5071684.0987487063</v>
      </c>
      <c r="I1251" s="72"/>
      <c r="J1251" s="72"/>
      <c r="K1251" s="72"/>
      <c r="L1251" s="72"/>
      <c r="M1251" s="72"/>
      <c r="N1251" s="72"/>
      <c r="O1251" s="72"/>
      <c r="P1251" s="72"/>
      <c r="Q1251" s="72"/>
      <c r="R1251" s="72"/>
      <c r="S1251" s="72"/>
      <c r="T1251" s="72"/>
      <c r="U1251" s="72"/>
      <c r="V1251" s="72"/>
      <c r="W1251" s="72"/>
      <c r="X1251" s="72"/>
      <c r="Y1251" s="72"/>
      <c r="Z1251" s="72"/>
      <c r="AA1251" s="72"/>
      <c r="AB1251" s="72"/>
    </row>
    <row r="1252" spans="1:28" ht="15" customHeight="1" x14ac:dyDescent="0.25">
      <c r="A1252" s="261"/>
      <c r="B1252" s="270" t="str">
        <f>+'Lista de Precios'!$B$228</f>
        <v>Canilla cromo c/Manga 1/2"</v>
      </c>
      <c r="C1252" s="67"/>
      <c r="D1252" s="251"/>
      <c r="E1252" s="180" t="str">
        <f>+'Lista de Precios'!$C$228</f>
        <v>Un</v>
      </c>
      <c r="F1252" s="181">
        <f>+'Lista de Precios'!$D$228</f>
        <v>15682.842772853983</v>
      </c>
      <c r="G1252" s="68">
        <v>3</v>
      </c>
      <c r="H1252" s="232">
        <f t="shared" ref="H1252:H1258" si="16">PRODUCT(F1252*G1252)</f>
        <v>47048.528318561948</v>
      </c>
      <c r="I1252" s="72"/>
      <c r="J1252" s="72"/>
      <c r="K1252" s="72"/>
      <c r="L1252" s="72"/>
      <c r="M1252" s="72"/>
      <c r="N1252" s="72"/>
      <c r="O1252" s="72"/>
      <c r="P1252" s="72"/>
      <c r="Q1252" s="72"/>
      <c r="R1252" s="72"/>
      <c r="S1252" s="72"/>
      <c r="T1252" s="72"/>
      <c r="U1252" s="72"/>
      <c r="V1252" s="72"/>
      <c r="W1252" s="72"/>
      <c r="X1252" s="72"/>
      <c r="Y1252" s="72"/>
      <c r="Z1252" s="72"/>
      <c r="AA1252" s="72"/>
      <c r="AB1252" s="72"/>
    </row>
    <row r="1253" spans="1:28" ht="15" customHeight="1" x14ac:dyDescent="0.25">
      <c r="A1253" s="261"/>
      <c r="B1253" s="270" t="str">
        <f>+'Lista de Precios'!$B$229</f>
        <v>Griferia ducha cierre ceramico fv</v>
      </c>
      <c r="C1253" s="67"/>
      <c r="D1253" s="251"/>
      <c r="E1253" s="180" t="str">
        <f>+'Lista de Precios'!$C$229</f>
        <v>Un</v>
      </c>
      <c r="F1253" s="181">
        <f>+'Lista de Precios'!$D$229</f>
        <v>581970.3760875283</v>
      </c>
      <c r="G1253" s="68">
        <v>2</v>
      </c>
      <c r="H1253" s="232">
        <f t="shared" si="16"/>
        <v>1163940.7521750566</v>
      </c>
      <c r="I1253" s="72"/>
      <c r="J1253" s="72"/>
      <c r="K1253" s="72"/>
      <c r="L1253" s="72"/>
      <c r="M1253" s="72"/>
      <c r="N1253" s="72"/>
      <c r="O1253" s="72"/>
      <c r="P1253" s="72"/>
      <c r="Q1253" s="72"/>
      <c r="R1253" s="72"/>
      <c r="S1253" s="72"/>
      <c r="T1253" s="72"/>
      <c r="U1253" s="72"/>
      <c r="V1253" s="72"/>
      <c r="W1253" s="72"/>
      <c r="X1253" s="72"/>
      <c r="Y1253" s="72"/>
      <c r="Z1253" s="72"/>
      <c r="AA1253" s="72"/>
      <c r="AB1253" s="72"/>
    </row>
    <row r="1254" spans="1:28" ht="15" customHeight="1" x14ac:dyDescent="0.25">
      <c r="A1254" s="261"/>
      <c r="B1254" s="270" t="str">
        <f>+'Lista de Precios'!$B$230</f>
        <v xml:space="preserve">Monocomando cocina fv Arizona </v>
      </c>
      <c r="C1254" s="67"/>
      <c r="D1254" s="251"/>
      <c r="E1254" s="180" t="str">
        <f>+'Lista de Precios'!$C$230</f>
        <v>Un</v>
      </c>
      <c r="F1254" s="181">
        <f>+'Lista de Precios'!$D$230</f>
        <v>128962.81055420032</v>
      </c>
      <c r="G1254" s="68">
        <v>2</v>
      </c>
      <c r="H1254" s="232">
        <f t="shared" si="16"/>
        <v>257925.62110840064</v>
      </c>
      <c r="I1254" s="72"/>
      <c r="J1254" s="72"/>
      <c r="K1254" s="72"/>
      <c r="L1254" s="72"/>
      <c r="M1254" s="72"/>
      <c r="N1254" s="72"/>
      <c r="O1254" s="72"/>
      <c r="P1254" s="72"/>
      <c r="Q1254" s="72"/>
      <c r="R1254" s="72"/>
      <c r="S1254" s="72"/>
      <c r="T1254" s="72"/>
      <c r="U1254" s="72"/>
      <c r="V1254" s="72"/>
      <c r="W1254" s="72"/>
      <c r="X1254" s="72"/>
      <c r="Y1254" s="72"/>
      <c r="Z1254" s="72"/>
      <c r="AA1254" s="72"/>
      <c r="AB1254" s="72"/>
    </row>
    <row r="1255" spans="1:28" ht="15" customHeight="1" x14ac:dyDescent="0.25">
      <c r="A1255" s="261"/>
      <c r="B1255" s="270" t="str">
        <f>+'Lista de Precios'!B231</f>
        <v>Monocomando lavadero fv B1 Arizona</v>
      </c>
      <c r="C1255" s="67"/>
      <c r="D1255" s="251"/>
      <c r="E1255" s="180" t="str">
        <f>+'Lista de Precios'!$C$230</f>
        <v>Un</v>
      </c>
      <c r="F1255" s="181">
        <f>+'Lista de Precios'!D231</f>
        <v>139918.55362720424</v>
      </c>
      <c r="G1255" s="68">
        <v>1</v>
      </c>
      <c r="H1255" s="232">
        <f>PRODUCT(F1255*G1255)</f>
        <v>139918.55362720424</v>
      </c>
      <c r="I1255" s="72"/>
      <c r="J1255" s="72"/>
      <c r="K1255" s="72"/>
      <c r="L1255" s="72"/>
      <c r="M1255" s="72"/>
      <c r="N1255" s="72"/>
      <c r="O1255" s="72"/>
      <c r="P1255" s="72"/>
      <c r="Q1255" s="72"/>
      <c r="R1255" s="72"/>
      <c r="S1255" s="72"/>
      <c r="T1255" s="72"/>
      <c r="U1255" s="72"/>
      <c r="V1255" s="72"/>
      <c r="W1255" s="72"/>
      <c r="X1255" s="72"/>
      <c r="Y1255" s="72"/>
      <c r="Z1255" s="72"/>
      <c r="AA1255" s="72"/>
      <c r="AB1255" s="72"/>
    </row>
    <row r="1256" spans="1:28" ht="15" customHeight="1" x14ac:dyDescent="0.25">
      <c r="A1256" s="261"/>
      <c r="B1256" s="270" t="str">
        <f>+'Lista de Precios'!$B$232</f>
        <v>Griferia lavatorio cierre ceramico fv Margot</v>
      </c>
      <c r="C1256" s="67"/>
      <c r="D1256" s="251"/>
      <c r="E1256" s="180" t="str">
        <f>+'Lista de Precios'!$C$232</f>
        <v>Un</v>
      </c>
      <c r="F1256" s="181">
        <f>+'Lista de Precios'!$D$232</f>
        <v>392998.43786419102</v>
      </c>
      <c r="G1256" s="68">
        <v>4</v>
      </c>
      <c r="H1256" s="232">
        <f t="shared" si="16"/>
        <v>1571993.7514567641</v>
      </c>
      <c r="I1256" s="72"/>
      <c r="J1256" s="72"/>
      <c r="K1256" s="72"/>
      <c r="L1256" s="72"/>
      <c r="M1256" s="72"/>
      <c r="N1256" s="72"/>
      <c r="O1256" s="72"/>
      <c r="P1256" s="72"/>
      <c r="Q1256" s="72"/>
      <c r="R1256" s="72"/>
      <c r="S1256" s="72"/>
      <c r="T1256" s="72"/>
      <c r="U1256" s="72"/>
      <c r="V1256" s="72"/>
      <c r="W1256" s="72"/>
      <c r="X1256" s="72"/>
      <c r="Y1256" s="72"/>
      <c r="Z1256" s="72"/>
      <c r="AA1256" s="72"/>
      <c r="AB1256" s="72"/>
    </row>
    <row r="1257" spans="1:28" ht="15" customHeight="1" x14ac:dyDescent="0.25">
      <c r="A1257" s="261"/>
      <c r="B1257" s="270" t="str">
        <f>+'Lista de Precios'!$B$233</f>
        <v>Griferia bidet fv Margot</v>
      </c>
      <c r="C1257" s="67"/>
      <c r="D1257" s="251"/>
      <c r="E1257" s="180" t="str">
        <f>+'Lista de Precios'!$C$233</f>
        <v>Un</v>
      </c>
      <c r="F1257" s="181">
        <f>+'Lista de Precios'!$D$233</f>
        <v>444202.35303305922</v>
      </c>
      <c r="G1257" s="68">
        <v>4</v>
      </c>
      <c r="H1257" s="232">
        <f t="shared" si="16"/>
        <v>1776809.4121322369</v>
      </c>
      <c r="I1257" s="72"/>
      <c r="J1257" s="72"/>
      <c r="K1257" s="72"/>
      <c r="L1257" s="72"/>
      <c r="M1257" s="72"/>
      <c r="N1257" s="72"/>
      <c r="O1257" s="72"/>
      <c r="P1257" s="72"/>
      <c r="Q1257" s="72"/>
      <c r="R1257" s="72"/>
      <c r="S1257" s="72"/>
      <c r="T1257" s="72"/>
      <c r="U1257" s="72"/>
      <c r="V1257" s="72"/>
      <c r="W1257" s="72"/>
      <c r="X1257" s="72"/>
      <c r="Y1257" s="72"/>
      <c r="Z1257" s="72"/>
      <c r="AA1257" s="72"/>
      <c r="AB1257" s="72"/>
    </row>
    <row r="1258" spans="1:28" ht="15" customHeight="1" x14ac:dyDescent="0.25">
      <c r="A1258" s="261"/>
      <c r="B1258" s="270" t="str">
        <f>+'Lista de Precios'!$B$234</f>
        <v xml:space="preserve">Conexión cristal de 50 x 1/2" </v>
      </c>
      <c r="C1258" s="67"/>
      <c r="D1258" s="251"/>
      <c r="E1258" s="180" t="str">
        <f>+'Lista de Precios'!$C$234</f>
        <v>Un</v>
      </c>
      <c r="F1258" s="181">
        <f>+'Lista de Precios'!$D$234</f>
        <v>4751.9783304367411</v>
      </c>
      <c r="G1258" s="68">
        <v>24</v>
      </c>
      <c r="H1258" s="232">
        <f t="shared" si="16"/>
        <v>114047.47993048179</v>
      </c>
      <c r="I1258" s="72"/>
      <c r="J1258" s="72"/>
      <c r="K1258" s="72"/>
      <c r="L1258" s="72"/>
      <c r="M1258" s="72"/>
      <c r="N1258" s="72"/>
      <c r="O1258" s="72"/>
      <c r="P1258" s="72"/>
      <c r="Q1258" s="72"/>
      <c r="R1258" s="72"/>
      <c r="S1258" s="72"/>
      <c r="T1258" s="72"/>
      <c r="U1258" s="72"/>
      <c r="V1258" s="72"/>
      <c r="W1258" s="72"/>
      <c r="X1258" s="72"/>
      <c r="Y1258" s="72"/>
      <c r="Z1258" s="72"/>
      <c r="AA1258" s="72"/>
      <c r="AB1258" s="72"/>
    </row>
    <row r="1259" spans="1:28" ht="15" customHeight="1" x14ac:dyDescent="0.25">
      <c r="A1259" s="261"/>
      <c r="B1259" s="215"/>
      <c r="C1259" s="233"/>
      <c r="D1259" s="288"/>
      <c r="E1259" s="180"/>
      <c r="F1259" s="181"/>
      <c r="G1259" s="68"/>
      <c r="H1259" s="232"/>
      <c r="I1259" s="72"/>
      <c r="J1259" s="72"/>
      <c r="K1259" s="72"/>
      <c r="L1259" s="72"/>
      <c r="M1259" s="72"/>
      <c r="N1259" s="72"/>
      <c r="O1259" s="72"/>
      <c r="P1259" s="72"/>
      <c r="Q1259" s="72"/>
      <c r="R1259" s="72"/>
      <c r="S1259" s="72"/>
      <c r="T1259" s="72"/>
      <c r="U1259" s="72"/>
      <c r="V1259" s="72"/>
      <c r="W1259" s="72"/>
      <c r="X1259" s="72"/>
      <c r="Y1259" s="72"/>
      <c r="Z1259" s="72"/>
      <c r="AA1259" s="72"/>
      <c r="AB1259" s="72"/>
    </row>
    <row r="1260" spans="1:28" ht="15" customHeight="1" x14ac:dyDescent="0.25">
      <c r="A1260" s="261"/>
      <c r="B1260" s="732" t="s">
        <v>186</v>
      </c>
      <c r="C1260" s="623"/>
      <c r="D1260" s="234"/>
      <c r="E1260" s="189"/>
      <c r="F1260" s="190"/>
      <c r="G1260" s="235"/>
      <c r="H1260" s="236">
        <f>SUM(H1261:H1262)</f>
        <v>634544.67299999995</v>
      </c>
      <c r="I1260" s="72"/>
      <c r="J1260" s="72"/>
      <c r="K1260" s="72"/>
      <c r="L1260" s="72"/>
      <c r="M1260" s="72"/>
      <c r="N1260" s="72"/>
      <c r="O1260" s="72"/>
      <c r="P1260" s="72"/>
      <c r="Q1260" s="72"/>
      <c r="R1260" s="72"/>
      <c r="S1260" s="72"/>
      <c r="T1260" s="72"/>
      <c r="U1260" s="72"/>
      <c r="V1260" s="72"/>
      <c r="W1260" s="72"/>
      <c r="X1260" s="72"/>
      <c r="Y1260" s="72"/>
      <c r="Z1260" s="72"/>
      <c r="AA1260" s="72"/>
      <c r="AB1260" s="72"/>
    </row>
    <row r="1261" spans="1:28" ht="15" customHeight="1" x14ac:dyDescent="0.2">
      <c r="A1261" s="261"/>
      <c r="B1261" s="720" t="s">
        <v>187</v>
      </c>
      <c r="C1261" s="623"/>
      <c r="D1261" s="233"/>
      <c r="E1261" s="180" t="s">
        <v>188</v>
      </c>
      <c r="F1261" s="181">
        <f>+'Mano de Obra'!$J$8</f>
        <v>10110.714599999999</v>
      </c>
      <c r="G1261" s="68">
        <v>50</v>
      </c>
      <c r="H1261" s="232">
        <f>PRODUCT(F1261*G1261)</f>
        <v>505535.73</v>
      </c>
      <c r="I1261" s="72"/>
      <c r="J1261" s="72"/>
      <c r="K1261" s="72"/>
      <c r="L1261" s="72"/>
      <c r="M1261" s="72"/>
      <c r="N1261" s="72"/>
      <c r="O1261" s="72"/>
      <c r="P1261" s="72"/>
      <c r="Q1261" s="72"/>
      <c r="R1261" s="72"/>
      <c r="S1261" s="72"/>
      <c r="T1261" s="72"/>
      <c r="U1261" s="72"/>
      <c r="V1261" s="72"/>
      <c r="W1261" s="72"/>
      <c r="X1261" s="72"/>
      <c r="Y1261" s="72"/>
      <c r="Z1261" s="72"/>
      <c r="AA1261" s="72"/>
      <c r="AB1261" s="72"/>
    </row>
    <row r="1262" spans="1:28" ht="15" customHeight="1" x14ac:dyDescent="0.2">
      <c r="A1262" s="261"/>
      <c r="B1262" s="720" t="s">
        <v>191</v>
      </c>
      <c r="C1262" s="623"/>
      <c r="D1262" s="233"/>
      <c r="E1262" s="180" t="s">
        <v>188</v>
      </c>
      <c r="F1262" s="181">
        <f>+'Mano de Obra'!$J$10</f>
        <v>8600.5962</v>
      </c>
      <c r="G1262" s="68">
        <v>15</v>
      </c>
      <c r="H1262" s="232">
        <f>PRODUCT(F1262*G1262)</f>
        <v>129008.943</v>
      </c>
      <c r="I1262" s="72"/>
      <c r="J1262" s="72"/>
      <c r="K1262" s="72"/>
      <c r="L1262" s="72"/>
      <c r="M1262" s="72"/>
      <c r="N1262" s="72"/>
      <c r="O1262" s="72"/>
      <c r="P1262" s="72"/>
      <c r="Q1262" s="72"/>
      <c r="R1262" s="72"/>
      <c r="S1262" s="72"/>
      <c r="T1262" s="72"/>
      <c r="U1262" s="72"/>
      <c r="V1262" s="72"/>
      <c r="W1262" s="72"/>
      <c r="X1262" s="72"/>
      <c r="Y1262" s="72"/>
      <c r="Z1262" s="72"/>
      <c r="AA1262" s="72"/>
      <c r="AB1262" s="72"/>
    </row>
    <row r="1263" spans="1:28" ht="15" customHeight="1" x14ac:dyDescent="0.2">
      <c r="A1263" s="261"/>
      <c r="B1263" s="721"/>
      <c r="C1263" s="722"/>
      <c r="D1263" s="252"/>
      <c r="E1263" s="196"/>
      <c r="F1263" s="253"/>
      <c r="G1263" s="238"/>
      <c r="H1263" s="254"/>
      <c r="I1263" s="72"/>
      <c r="J1263" s="72"/>
      <c r="K1263" s="72"/>
      <c r="L1263" s="72"/>
      <c r="M1263" s="72"/>
      <c r="N1263" s="72"/>
      <c r="O1263" s="72"/>
      <c r="P1263" s="72"/>
      <c r="Q1263" s="72"/>
      <c r="R1263" s="72"/>
      <c r="S1263" s="72"/>
      <c r="T1263" s="72"/>
      <c r="U1263" s="72"/>
      <c r="V1263" s="72"/>
      <c r="W1263" s="72"/>
      <c r="X1263" s="72"/>
      <c r="Y1263" s="72"/>
      <c r="Z1263" s="72"/>
      <c r="AA1263" s="72"/>
      <c r="AB1263" s="72"/>
    </row>
    <row r="1264" spans="1:28" ht="15" customHeight="1" x14ac:dyDescent="0.2">
      <c r="A1264" s="261"/>
      <c r="B1264" s="200"/>
      <c r="C1264" s="240"/>
      <c r="D1264" s="240"/>
      <c r="E1264" s="171"/>
      <c r="F1264" s="172"/>
      <c r="G1264" s="184"/>
      <c r="H1264" s="64"/>
      <c r="I1264" s="72"/>
      <c r="J1264" s="72"/>
      <c r="K1264" s="72"/>
      <c r="L1264" s="72"/>
      <c r="M1264" s="72"/>
      <c r="N1264" s="72"/>
      <c r="O1264" s="72"/>
      <c r="P1264" s="72"/>
      <c r="Q1264" s="72"/>
      <c r="R1264" s="72"/>
      <c r="S1264" s="72"/>
      <c r="T1264" s="72"/>
      <c r="U1264" s="72"/>
      <c r="V1264" s="72"/>
      <c r="W1264" s="72"/>
      <c r="X1264" s="72"/>
      <c r="Y1264" s="72"/>
      <c r="Z1264" s="72"/>
      <c r="AA1264" s="72"/>
      <c r="AB1264" s="72"/>
    </row>
    <row r="1265" spans="1:28" ht="15" customHeight="1" x14ac:dyDescent="0.25">
      <c r="A1265" s="261"/>
      <c r="B1265" s="203"/>
      <c r="C1265" s="63"/>
      <c r="D1265" s="63"/>
      <c r="E1265" s="171"/>
      <c r="F1265" s="172"/>
      <c r="G1265" s="241" t="s">
        <v>190</v>
      </c>
      <c r="H1265" s="242">
        <f>SUM(H1251,H1260)</f>
        <v>5706228.7717487067</v>
      </c>
      <c r="I1265" s="72"/>
      <c r="J1265" s="72"/>
      <c r="K1265" s="72"/>
      <c r="L1265" s="72"/>
      <c r="M1265" s="72"/>
      <c r="N1265" s="72"/>
      <c r="O1265" s="72"/>
      <c r="P1265" s="72"/>
      <c r="Q1265" s="72"/>
      <c r="R1265" s="72"/>
      <c r="S1265" s="72"/>
      <c r="T1265" s="72"/>
      <c r="U1265" s="72"/>
      <c r="V1265" s="72"/>
      <c r="W1265" s="72"/>
      <c r="X1265" s="72"/>
      <c r="Y1265" s="72"/>
      <c r="Z1265" s="72"/>
      <c r="AA1265" s="72"/>
      <c r="AB1265" s="72"/>
    </row>
    <row r="1266" spans="1:28" ht="15" customHeight="1" x14ac:dyDescent="0.25">
      <c r="A1266" s="261"/>
      <c r="B1266" s="206"/>
      <c r="C1266" s="87"/>
      <c r="D1266" s="87"/>
      <c r="E1266" s="171"/>
      <c r="F1266" s="172"/>
      <c r="G1266" s="184"/>
      <c r="H1266" s="207"/>
      <c r="I1266" s="72"/>
      <c r="J1266" s="72"/>
      <c r="K1266" s="72"/>
      <c r="L1266" s="72"/>
      <c r="M1266" s="72"/>
      <c r="N1266" s="72"/>
      <c r="O1266" s="72"/>
      <c r="P1266" s="72"/>
      <c r="Q1266" s="72"/>
      <c r="R1266" s="72"/>
      <c r="S1266" s="72"/>
      <c r="T1266" s="72"/>
      <c r="U1266" s="72"/>
      <c r="V1266" s="72"/>
      <c r="W1266" s="72"/>
      <c r="X1266" s="72"/>
      <c r="Y1266" s="72"/>
      <c r="Z1266" s="72"/>
      <c r="AA1266" s="72"/>
      <c r="AB1266" s="72"/>
    </row>
    <row r="1267" spans="1:28" ht="15" customHeight="1" x14ac:dyDescent="0.25">
      <c r="A1267" s="261"/>
      <c r="B1267" s="206"/>
      <c r="C1267" s="87"/>
      <c r="D1267" s="87"/>
      <c r="E1267" s="171"/>
      <c r="F1267" s="172"/>
      <c r="G1267" s="184"/>
      <c r="H1267" s="207"/>
      <c r="I1267" s="72"/>
      <c r="J1267" s="72"/>
      <c r="K1267" s="72"/>
      <c r="L1267" s="72"/>
      <c r="M1267" s="72"/>
      <c r="N1267" s="72"/>
      <c r="O1267" s="72"/>
      <c r="P1267" s="72"/>
      <c r="Q1267" s="72"/>
      <c r="R1267" s="72"/>
      <c r="S1267" s="72"/>
      <c r="T1267" s="72"/>
      <c r="U1267" s="72"/>
      <c r="V1267" s="72"/>
      <c r="W1267" s="72"/>
      <c r="X1267" s="72"/>
      <c r="Y1267" s="72"/>
      <c r="Z1267" s="72"/>
      <c r="AA1267" s="72"/>
      <c r="AB1267" s="72"/>
    </row>
    <row r="1268" spans="1:28" ht="15" customHeight="1" x14ac:dyDescent="0.2">
      <c r="A1268" s="261"/>
      <c r="B1268" s="203"/>
      <c r="C1268" s="63"/>
      <c r="D1268" s="63"/>
      <c r="E1268" s="171"/>
      <c r="F1268" s="172"/>
      <c r="G1268" s="63"/>
      <c r="H1268" s="64"/>
      <c r="I1268" s="72"/>
      <c r="J1268" s="72"/>
      <c r="K1268" s="72"/>
      <c r="L1268" s="72"/>
      <c r="M1268" s="72"/>
      <c r="N1268" s="72"/>
      <c r="O1268" s="72"/>
      <c r="P1268" s="72"/>
      <c r="Q1268" s="72"/>
      <c r="R1268" s="72"/>
      <c r="S1268" s="72"/>
      <c r="T1268" s="72"/>
      <c r="U1268" s="72"/>
      <c r="V1268" s="72"/>
      <c r="W1268" s="72"/>
      <c r="X1268" s="72"/>
      <c r="Y1268" s="72"/>
      <c r="Z1268" s="72"/>
      <c r="AA1268" s="72"/>
      <c r="AB1268" s="72"/>
    </row>
    <row r="1269" spans="1:28" ht="15" customHeight="1" x14ac:dyDescent="0.2">
      <c r="A1269" s="261"/>
      <c r="B1269" s="294">
        <f>+Presupuesto!$A$86</f>
        <v>14</v>
      </c>
      <c r="C1269" s="737" t="str">
        <f>+Presupuesto!$B$86</f>
        <v>INSTALACION SANITARIA Y PLUVIALES</v>
      </c>
      <c r="D1269" s="724"/>
      <c r="E1269" s="724"/>
      <c r="F1269" s="724"/>
      <c r="G1269" s="724"/>
      <c r="H1269" s="725"/>
      <c r="I1269" s="72"/>
      <c r="J1269" s="72"/>
      <c r="K1269" s="72"/>
      <c r="L1269" s="72"/>
      <c r="M1269" s="72"/>
      <c r="N1269" s="72"/>
      <c r="O1269" s="72"/>
      <c r="P1269" s="72"/>
      <c r="Q1269" s="72"/>
      <c r="R1269" s="72"/>
      <c r="S1269" s="72"/>
      <c r="T1269" s="72"/>
      <c r="U1269" s="72"/>
      <c r="V1269" s="72"/>
      <c r="W1269" s="72"/>
      <c r="X1269" s="72"/>
      <c r="Y1269" s="72"/>
      <c r="Z1269" s="72"/>
      <c r="AA1269" s="72"/>
      <c r="AB1269" s="72"/>
    </row>
    <row r="1270" spans="1:28" ht="15" customHeight="1" x14ac:dyDescent="0.2">
      <c r="A1270" s="261"/>
      <c r="B1270" s="160" t="str">
        <f>+Presupuesto!A91</f>
        <v>14.5</v>
      </c>
      <c r="C1270" s="723" t="str">
        <f>+Presupuesto!B91</f>
        <v>Artefactos sanitarios y accesorios</v>
      </c>
      <c r="D1270" s="724"/>
      <c r="E1270" s="724"/>
      <c r="F1270" s="724"/>
      <c r="G1270" s="725"/>
      <c r="H1270" s="161" t="str">
        <f>+Presupuesto!C91</f>
        <v>gl</v>
      </c>
      <c r="I1270" s="72"/>
      <c r="J1270" s="72"/>
      <c r="K1270" s="72"/>
      <c r="L1270" s="72"/>
      <c r="M1270" s="72"/>
      <c r="N1270" s="72"/>
      <c r="O1270" s="72"/>
      <c r="P1270" s="72"/>
      <c r="Q1270" s="72"/>
      <c r="R1270" s="72"/>
      <c r="S1270" s="72"/>
      <c r="T1270" s="72"/>
      <c r="U1270" s="72"/>
      <c r="V1270" s="72"/>
      <c r="W1270" s="72"/>
      <c r="X1270" s="72"/>
      <c r="Y1270" s="72"/>
      <c r="Z1270" s="72"/>
      <c r="AA1270" s="72"/>
      <c r="AB1270" s="72"/>
    </row>
    <row r="1271" spans="1:28" ht="15" customHeight="1" x14ac:dyDescent="0.25">
      <c r="A1271" s="261"/>
      <c r="B1271" s="726" t="s">
        <v>180</v>
      </c>
      <c r="C1271" s="727"/>
      <c r="D1271" s="220"/>
      <c r="E1271" s="729" t="s">
        <v>177</v>
      </c>
      <c r="F1271" s="163" t="s">
        <v>181</v>
      </c>
      <c r="G1271" s="221" t="s">
        <v>182</v>
      </c>
      <c r="H1271" s="222" t="s">
        <v>181</v>
      </c>
      <c r="I1271" s="72"/>
      <c r="J1271" s="72"/>
      <c r="K1271" s="72"/>
      <c r="L1271" s="72"/>
      <c r="M1271" s="72"/>
      <c r="N1271" s="72"/>
      <c r="O1271" s="72"/>
      <c r="P1271" s="72"/>
      <c r="Q1271" s="72"/>
      <c r="R1271" s="72"/>
      <c r="S1271" s="72"/>
      <c r="T1271" s="72"/>
      <c r="U1271" s="72"/>
      <c r="V1271" s="72"/>
      <c r="W1271" s="72"/>
      <c r="X1271" s="72"/>
      <c r="Y1271" s="72"/>
      <c r="Z1271" s="72"/>
      <c r="AA1271" s="72"/>
      <c r="AB1271" s="72"/>
    </row>
    <row r="1272" spans="1:28" ht="15" customHeight="1" x14ac:dyDescent="0.25">
      <c r="A1272" s="261"/>
      <c r="B1272" s="728"/>
      <c r="C1272" s="681"/>
      <c r="D1272" s="223"/>
      <c r="E1272" s="730"/>
      <c r="F1272" s="167" t="s">
        <v>183</v>
      </c>
      <c r="G1272" s="224" t="s">
        <v>184</v>
      </c>
      <c r="H1272" s="225" t="s">
        <v>178</v>
      </c>
      <c r="I1272" s="72"/>
      <c r="J1272" s="72"/>
      <c r="K1272" s="72"/>
      <c r="L1272" s="72"/>
      <c r="M1272" s="72"/>
      <c r="N1272" s="72"/>
      <c r="O1272" s="72"/>
      <c r="P1272" s="72"/>
      <c r="Q1272" s="72"/>
      <c r="R1272" s="72"/>
      <c r="S1272" s="72"/>
      <c r="T1272" s="72"/>
      <c r="U1272" s="72"/>
      <c r="V1272" s="72"/>
      <c r="W1272" s="72"/>
      <c r="X1272" s="72"/>
      <c r="Y1272" s="72"/>
      <c r="Z1272" s="72"/>
      <c r="AA1272" s="72"/>
      <c r="AB1272" s="72"/>
    </row>
    <row r="1273" spans="1:28" ht="15" customHeight="1" x14ac:dyDescent="0.2">
      <c r="A1273" s="261"/>
      <c r="B1273" s="170"/>
      <c r="C1273" s="89"/>
      <c r="D1273" s="89"/>
      <c r="E1273" s="171"/>
      <c r="F1273" s="172"/>
      <c r="G1273" s="89"/>
      <c r="H1273" s="226"/>
      <c r="I1273" s="72"/>
      <c r="J1273" s="72"/>
      <c r="K1273" s="72"/>
      <c r="L1273" s="72"/>
      <c r="M1273" s="72"/>
      <c r="N1273" s="72"/>
      <c r="O1273" s="72"/>
      <c r="P1273" s="72"/>
      <c r="Q1273" s="72"/>
      <c r="R1273" s="72"/>
      <c r="S1273" s="72"/>
      <c r="T1273" s="72"/>
      <c r="U1273" s="72"/>
      <c r="V1273" s="72"/>
      <c r="W1273" s="72"/>
      <c r="X1273" s="72"/>
      <c r="Y1273" s="72"/>
      <c r="Z1273" s="72"/>
      <c r="AA1273" s="72"/>
      <c r="AB1273" s="72"/>
    </row>
    <row r="1274" spans="1:28" ht="15" customHeight="1" x14ac:dyDescent="0.25">
      <c r="A1274" s="261"/>
      <c r="B1274" s="731" t="s">
        <v>185</v>
      </c>
      <c r="C1274" s="686"/>
      <c r="D1274" s="227"/>
      <c r="E1274" s="174"/>
      <c r="F1274" s="175"/>
      <c r="G1274" s="228"/>
      <c r="H1274" s="229">
        <f>SUM(H1275:H1282)</f>
        <v>7005864.8875410147</v>
      </c>
      <c r="I1274" s="72"/>
      <c r="J1274" s="72"/>
      <c r="K1274" s="72"/>
      <c r="L1274" s="72"/>
      <c r="M1274" s="72"/>
      <c r="N1274" s="72"/>
      <c r="O1274" s="72"/>
      <c r="P1274" s="72"/>
      <c r="Q1274" s="72"/>
      <c r="R1274" s="72"/>
      <c r="S1274" s="72"/>
      <c r="T1274" s="72"/>
      <c r="U1274" s="72"/>
      <c r="V1274" s="72"/>
      <c r="W1274" s="72"/>
      <c r="X1274" s="72"/>
      <c r="Y1274" s="72"/>
      <c r="Z1274" s="72"/>
      <c r="AA1274" s="72"/>
      <c r="AB1274" s="72"/>
    </row>
    <row r="1275" spans="1:28" ht="15" customHeight="1" x14ac:dyDescent="0.25">
      <c r="A1275" s="261"/>
      <c r="B1275" s="270" t="str">
        <f>+'Lista de Precios'!$B$235</f>
        <v>Vanitory ferrum Venecia</v>
      </c>
      <c r="C1275" s="67"/>
      <c r="D1275" s="251"/>
      <c r="E1275" s="180" t="str">
        <f>+'Lista de Precios'!$C$235</f>
        <v>Un</v>
      </c>
      <c r="F1275" s="181">
        <f>+'Lista de Precios'!$D$235</f>
        <v>324897.53559672006</v>
      </c>
      <c r="G1275" s="68">
        <v>2</v>
      </c>
      <c r="H1275" s="232">
        <f t="shared" ref="H1275:H1282" si="17">PRODUCT(F1275*G1275)</f>
        <v>649795.07119344012</v>
      </c>
      <c r="I1275" s="72"/>
      <c r="J1275" s="72"/>
      <c r="K1275" s="72"/>
      <c r="L1275" s="72"/>
      <c r="M1275" s="72"/>
      <c r="N1275" s="72"/>
      <c r="O1275" s="72"/>
      <c r="P1275" s="72"/>
      <c r="Q1275" s="72"/>
      <c r="R1275" s="72"/>
      <c r="S1275" s="72"/>
      <c r="T1275" s="72"/>
      <c r="U1275" s="72"/>
      <c r="V1275" s="72"/>
      <c r="W1275" s="72"/>
      <c r="X1275" s="72"/>
      <c r="Y1275" s="72"/>
      <c r="Z1275" s="72"/>
      <c r="AA1275" s="72"/>
      <c r="AB1275" s="72"/>
    </row>
    <row r="1276" spans="1:28" ht="15" customHeight="1" x14ac:dyDescent="0.25">
      <c r="A1276" s="261"/>
      <c r="B1276" s="270" t="str">
        <f>+'Lista de Precios'!$B$236</f>
        <v>Bidet Ferrum Bari</v>
      </c>
      <c r="C1276" s="67"/>
      <c r="D1276" s="251"/>
      <c r="E1276" s="180" t="str">
        <f>+'Lista de Precios'!$C$236</f>
        <v>Un</v>
      </c>
      <c r="F1276" s="181">
        <f>+'Lista de Precios'!$D$236</f>
        <v>235523.03782969899</v>
      </c>
      <c r="G1276" s="68">
        <v>4</v>
      </c>
      <c r="H1276" s="232">
        <f t="shared" si="17"/>
        <v>942092.15131879598</v>
      </c>
      <c r="I1276" s="72"/>
      <c r="J1276" s="72"/>
      <c r="K1276" s="72"/>
      <c r="L1276" s="72"/>
      <c r="M1276" s="72"/>
      <c r="N1276" s="72"/>
      <c r="O1276" s="72"/>
      <c r="P1276" s="72"/>
      <c r="Q1276" s="72"/>
      <c r="R1276" s="72"/>
      <c r="S1276" s="72"/>
      <c r="T1276" s="72"/>
      <c r="U1276" s="72"/>
      <c r="V1276" s="72"/>
      <c r="W1276" s="72"/>
      <c r="X1276" s="72"/>
      <c r="Y1276" s="72"/>
      <c r="Z1276" s="72"/>
      <c r="AA1276" s="72"/>
      <c r="AB1276" s="72"/>
    </row>
    <row r="1277" spans="1:28" ht="15" customHeight="1" x14ac:dyDescent="0.25">
      <c r="A1277" s="261"/>
      <c r="B1277" s="270" t="str">
        <f>+'Lista de Precios'!$B$237</f>
        <v>Inodoro con deposito Ferrum Bari</v>
      </c>
      <c r="C1277" s="67"/>
      <c r="D1277" s="251"/>
      <c r="E1277" s="180" t="str">
        <f>+'Lista de Precios'!$C$237</f>
        <v>Un</v>
      </c>
      <c r="F1277" s="181">
        <f>+'Lista de Precios'!$D$237</f>
        <v>628309.52766878845</v>
      </c>
      <c r="G1277" s="68">
        <v>4</v>
      </c>
      <c r="H1277" s="232">
        <f t="shared" si="17"/>
        <v>2513238.1106751538</v>
      </c>
      <c r="I1277" s="72"/>
      <c r="J1277" s="72"/>
      <c r="K1277" s="72"/>
      <c r="L1277" s="72"/>
      <c r="M1277" s="72"/>
      <c r="N1277" s="72"/>
      <c r="O1277" s="72"/>
      <c r="P1277" s="72"/>
      <c r="Q1277" s="72"/>
      <c r="R1277" s="72"/>
      <c r="S1277" s="72"/>
      <c r="T1277" s="72"/>
      <c r="U1277" s="72"/>
      <c r="V1277" s="72"/>
      <c r="W1277" s="72"/>
      <c r="X1277" s="72"/>
      <c r="Y1277" s="72"/>
      <c r="Z1277" s="72"/>
      <c r="AA1277" s="72"/>
      <c r="AB1277" s="72"/>
    </row>
    <row r="1278" spans="1:28" ht="15" customHeight="1" x14ac:dyDescent="0.25">
      <c r="A1278" s="261"/>
      <c r="B1278" s="270" t="str">
        <f>+'Lista de Precios'!$B$238</f>
        <v xml:space="preserve">Asiento MDF Bari </v>
      </c>
      <c r="C1278" s="67"/>
      <c r="D1278" s="251"/>
      <c r="E1278" s="180" t="str">
        <f>+'Lista de Precios'!$C$238</f>
        <v>Un</v>
      </c>
      <c r="F1278" s="181">
        <f>+'Lista de Precios'!$D$238</f>
        <v>106876.19867501978</v>
      </c>
      <c r="G1278" s="68">
        <v>4</v>
      </c>
      <c r="H1278" s="232">
        <f t="shared" si="17"/>
        <v>427504.79470007913</v>
      </c>
      <c r="I1278" s="72"/>
      <c r="J1278" s="72"/>
      <c r="K1278" s="72"/>
      <c r="L1278" s="72"/>
      <c r="M1278" s="72"/>
      <c r="N1278" s="72"/>
      <c r="O1278" s="72"/>
      <c r="P1278" s="72"/>
      <c r="Q1278" s="72"/>
      <c r="R1278" s="72"/>
      <c r="S1278" s="72"/>
      <c r="T1278" s="72"/>
      <c r="U1278" s="72"/>
      <c r="V1278" s="72"/>
      <c r="W1278" s="72"/>
      <c r="X1278" s="72"/>
      <c r="Y1278" s="72"/>
      <c r="Z1278" s="72"/>
      <c r="AA1278" s="72"/>
      <c r="AB1278" s="72"/>
    </row>
    <row r="1279" spans="1:28" ht="15" customHeight="1" x14ac:dyDescent="0.25">
      <c r="A1279" s="261"/>
      <c r="B1279" s="270" t="str">
        <f>+'Lista de Precios'!$B$239</f>
        <v>Pileta de cocina Jhonson z52/18</v>
      </c>
      <c r="C1279" s="67"/>
      <c r="D1279" s="251"/>
      <c r="E1279" s="180" t="str">
        <f>+'Lista de Precios'!$C$239</f>
        <v>Un</v>
      </c>
      <c r="F1279" s="181">
        <f>+'Lista de Precios'!$D$239</f>
        <v>120074.15231290853</v>
      </c>
      <c r="G1279" s="68">
        <v>2</v>
      </c>
      <c r="H1279" s="232">
        <f t="shared" si="17"/>
        <v>240148.30462581705</v>
      </c>
      <c r="I1279" s="72"/>
      <c r="J1279" s="72"/>
      <c r="K1279" s="72"/>
      <c r="L1279" s="72"/>
      <c r="M1279" s="72"/>
      <c r="N1279" s="72"/>
      <c r="O1279" s="72"/>
      <c r="P1279" s="72"/>
      <c r="Q1279" s="72"/>
      <c r="R1279" s="72"/>
      <c r="S1279" s="72"/>
      <c r="T1279" s="72"/>
      <c r="U1279" s="72"/>
      <c r="V1279" s="72"/>
      <c r="W1279" s="72"/>
      <c r="X1279" s="72"/>
      <c r="Y1279" s="72"/>
      <c r="Z1279" s="72"/>
      <c r="AA1279" s="72"/>
      <c r="AB1279" s="72"/>
    </row>
    <row r="1280" spans="1:28" ht="15" customHeight="1" x14ac:dyDescent="0.25">
      <c r="A1280" s="261"/>
      <c r="B1280" s="270" t="str">
        <f>+'Lista de Precios'!B240</f>
        <v>Pileta de lavar acero inoxidable Jhonson Ln50</v>
      </c>
      <c r="C1280" s="67"/>
      <c r="D1280" s="251"/>
      <c r="E1280" s="180" t="str">
        <f>+'Lista de Precios'!$C$239</f>
        <v>Un</v>
      </c>
      <c r="F1280" s="181">
        <f>+'Lista de Precios'!D240</f>
        <v>194078.93269358625</v>
      </c>
      <c r="G1280" s="68">
        <v>2</v>
      </c>
      <c r="H1280" s="232">
        <f>PRODUCT(F1280*G1280)</f>
        <v>388157.8653871725</v>
      </c>
      <c r="I1280" s="72"/>
      <c r="J1280" s="72"/>
      <c r="K1280" s="72"/>
      <c r="L1280" s="72"/>
      <c r="M1280" s="72"/>
      <c r="N1280" s="72"/>
      <c r="O1280" s="72"/>
      <c r="P1280" s="72"/>
      <c r="Q1280" s="72"/>
      <c r="R1280" s="72"/>
      <c r="S1280" s="72"/>
      <c r="T1280" s="72"/>
      <c r="U1280" s="72"/>
      <c r="V1280" s="72"/>
      <c r="W1280" s="72"/>
      <c r="X1280" s="72"/>
      <c r="Y1280" s="72"/>
      <c r="Z1280" s="72"/>
      <c r="AA1280" s="72"/>
      <c r="AB1280" s="72"/>
    </row>
    <row r="1281" spans="1:28" ht="15" customHeight="1" x14ac:dyDescent="0.25">
      <c r="A1281" s="261"/>
      <c r="B1281" s="270" t="str">
        <f>+'Lista de Precios'!$B$241</f>
        <v>Bañera tipo Ferrum 1,70x0,70</v>
      </c>
      <c r="C1281" s="67"/>
      <c r="D1281" s="251"/>
      <c r="E1281" s="180" t="str">
        <f>+'Lista de Precios'!$C$241</f>
        <v>Un</v>
      </c>
      <c r="F1281" s="181">
        <f>+'Lista de Precios'!$D$241</f>
        <v>1318732.1860633781</v>
      </c>
      <c r="G1281" s="68">
        <v>1</v>
      </c>
      <c r="H1281" s="232">
        <f t="shared" si="17"/>
        <v>1318732.1860633781</v>
      </c>
      <c r="I1281" s="72"/>
      <c r="J1281" s="72"/>
      <c r="K1281" s="72"/>
      <c r="L1281" s="72"/>
      <c r="M1281" s="72"/>
      <c r="N1281" s="72"/>
      <c r="O1281" s="72"/>
      <c r="P1281" s="72"/>
      <c r="Q1281" s="72"/>
      <c r="R1281" s="72"/>
      <c r="S1281" s="72"/>
      <c r="T1281" s="72"/>
      <c r="U1281" s="72"/>
      <c r="V1281" s="72"/>
      <c r="W1281" s="72"/>
      <c r="X1281" s="72"/>
      <c r="Y1281" s="72"/>
      <c r="Z1281" s="72"/>
      <c r="AA1281" s="72"/>
      <c r="AB1281" s="72"/>
    </row>
    <row r="1282" spans="1:28" ht="15" customHeight="1" x14ac:dyDescent="0.25">
      <c r="A1282" s="261"/>
      <c r="B1282" s="270" t="str">
        <f>+'Lista de Precios'!$B$242</f>
        <v>Bacha lavatorio Ferrum Arianna</v>
      </c>
      <c r="C1282" s="67"/>
      <c r="D1282" s="251"/>
      <c r="E1282" s="180" t="str">
        <f>+'Lista de Precios'!$C$242</f>
        <v>Un</v>
      </c>
      <c r="F1282" s="181">
        <f>+'Lista de Precios'!$D$242</f>
        <v>263098.20178858953</v>
      </c>
      <c r="G1282" s="68">
        <v>2</v>
      </c>
      <c r="H1282" s="232">
        <f t="shared" si="17"/>
        <v>526196.40357717907</v>
      </c>
      <c r="I1282" s="72"/>
      <c r="J1282" s="72"/>
      <c r="K1282" s="72"/>
      <c r="L1282" s="72"/>
      <c r="M1282" s="72"/>
      <c r="N1282" s="72"/>
      <c r="O1282" s="72"/>
      <c r="P1282" s="72"/>
      <c r="Q1282" s="72"/>
      <c r="R1282" s="72"/>
      <c r="S1282" s="72"/>
      <c r="T1282" s="72"/>
      <c r="U1282" s="72"/>
      <c r="V1282" s="72"/>
      <c r="W1282" s="72"/>
      <c r="X1282" s="72"/>
      <c r="Y1282" s="72"/>
      <c r="Z1282" s="72"/>
      <c r="AA1282" s="72"/>
      <c r="AB1282" s="72"/>
    </row>
    <row r="1283" spans="1:28" ht="15" customHeight="1" x14ac:dyDescent="0.25">
      <c r="A1283" s="261"/>
      <c r="B1283" s="215"/>
      <c r="C1283" s="233"/>
      <c r="D1283" s="288"/>
      <c r="E1283" s="180"/>
      <c r="F1283" s="181"/>
      <c r="G1283" s="68"/>
      <c r="H1283" s="232"/>
      <c r="I1283" s="72"/>
      <c r="J1283" s="72"/>
      <c r="K1283" s="72"/>
      <c r="L1283" s="72"/>
      <c r="M1283" s="72"/>
      <c r="N1283" s="72"/>
      <c r="O1283" s="72"/>
      <c r="P1283" s="72"/>
      <c r="Q1283" s="72"/>
      <c r="R1283" s="72"/>
      <c r="S1283" s="72"/>
      <c r="T1283" s="72"/>
      <c r="U1283" s="72"/>
      <c r="V1283" s="72"/>
      <c r="W1283" s="72"/>
      <c r="X1283" s="72"/>
      <c r="Y1283" s="72"/>
      <c r="Z1283" s="72"/>
      <c r="AA1283" s="72"/>
      <c r="AB1283" s="72"/>
    </row>
    <row r="1284" spans="1:28" ht="15" customHeight="1" x14ac:dyDescent="0.25">
      <c r="A1284" s="261"/>
      <c r="B1284" s="732" t="s">
        <v>186</v>
      </c>
      <c r="C1284" s="623"/>
      <c r="D1284" s="234"/>
      <c r="E1284" s="189"/>
      <c r="F1284" s="190"/>
      <c r="G1284" s="235"/>
      <c r="H1284" s="236">
        <f>SUM(H1285:H1286)</f>
        <v>381776.80799999996</v>
      </c>
      <c r="I1284" s="72"/>
      <c r="J1284" s="72"/>
      <c r="K1284" s="72"/>
      <c r="L1284" s="72"/>
      <c r="M1284" s="72"/>
      <c r="N1284" s="72"/>
      <c r="O1284" s="72"/>
      <c r="P1284" s="72"/>
      <c r="Q1284" s="72"/>
      <c r="R1284" s="72"/>
      <c r="S1284" s="72"/>
      <c r="T1284" s="72"/>
      <c r="U1284" s="72"/>
      <c r="V1284" s="72"/>
      <c r="W1284" s="72"/>
      <c r="X1284" s="72"/>
      <c r="Y1284" s="72"/>
      <c r="Z1284" s="72"/>
      <c r="AA1284" s="72"/>
      <c r="AB1284" s="72"/>
    </row>
    <row r="1285" spans="1:28" ht="15" customHeight="1" x14ac:dyDescent="0.2">
      <c r="A1285" s="261"/>
      <c r="B1285" s="720" t="s">
        <v>187</v>
      </c>
      <c r="C1285" s="623"/>
      <c r="D1285" s="233"/>
      <c r="E1285" s="180" t="s">
        <v>188</v>
      </c>
      <c r="F1285" s="181">
        <f>+'Mano de Obra'!$J$8</f>
        <v>10110.714599999999</v>
      </c>
      <c r="G1285" s="68">
        <v>25</v>
      </c>
      <c r="H1285" s="232">
        <f>PRODUCT(F1285*G1285)</f>
        <v>252767.86499999999</v>
      </c>
      <c r="I1285" s="72"/>
      <c r="J1285" s="72"/>
      <c r="K1285" s="72"/>
      <c r="L1285" s="72"/>
      <c r="M1285" s="72"/>
      <c r="N1285" s="72"/>
      <c r="O1285" s="72"/>
      <c r="P1285" s="72"/>
      <c r="Q1285" s="72"/>
      <c r="R1285" s="72"/>
      <c r="S1285" s="72"/>
      <c r="T1285" s="72"/>
      <c r="U1285" s="72"/>
      <c r="V1285" s="72"/>
      <c r="W1285" s="72"/>
      <c r="X1285" s="72"/>
      <c r="Y1285" s="72"/>
      <c r="Z1285" s="72"/>
      <c r="AA1285" s="72"/>
      <c r="AB1285" s="72"/>
    </row>
    <row r="1286" spans="1:28" ht="15" customHeight="1" x14ac:dyDescent="0.2">
      <c r="A1286" s="261"/>
      <c r="B1286" s="720" t="s">
        <v>191</v>
      </c>
      <c r="C1286" s="623"/>
      <c r="D1286" s="233"/>
      <c r="E1286" s="180" t="s">
        <v>188</v>
      </c>
      <c r="F1286" s="181">
        <f>+'Mano de Obra'!$J$10</f>
        <v>8600.5962</v>
      </c>
      <c r="G1286" s="68">
        <v>15</v>
      </c>
      <c r="H1286" s="232">
        <f>PRODUCT(F1286*G1286)</f>
        <v>129008.943</v>
      </c>
      <c r="I1286" s="72"/>
      <c r="J1286" s="72"/>
      <c r="K1286" s="72"/>
      <c r="L1286" s="72"/>
      <c r="M1286" s="72"/>
      <c r="N1286" s="72"/>
      <c r="O1286" s="72"/>
      <c r="P1286" s="72"/>
      <c r="Q1286" s="72"/>
      <c r="R1286" s="72"/>
      <c r="S1286" s="72"/>
      <c r="T1286" s="72"/>
      <c r="U1286" s="72"/>
      <c r="V1286" s="72"/>
      <c r="W1286" s="72"/>
      <c r="X1286" s="72"/>
      <c r="Y1286" s="72"/>
      <c r="Z1286" s="72"/>
      <c r="AA1286" s="72"/>
      <c r="AB1286" s="72"/>
    </row>
    <row r="1287" spans="1:28" ht="15" customHeight="1" x14ac:dyDescent="0.2">
      <c r="A1287" s="261"/>
      <c r="B1287" s="721"/>
      <c r="C1287" s="722"/>
      <c r="D1287" s="252"/>
      <c r="E1287" s="196"/>
      <c r="F1287" s="253"/>
      <c r="G1287" s="238"/>
      <c r="H1287" s="254"/>
      <c r="I1287" s="72"/>
      <c r="J1287" s="72"/>
      <c r="K1287" s="72"/>
      <c r="L1287" s="72"/>
      <c r="M1287" s="72"/>
      <c r="N1287" s="72"/>
      <c r="O1287" s="72"/>
      <c r="P1287" s="72"/>
      <c r="Q1287" s="72"/>
      <c r="R1287" s="72"/>
      <c r="S1287" s="72"/>
      <c r="T1287" s="72"/>
      <c r="U1287" s="72"/>
      <c r="V1287" s="72"/>
      <c r="W1287" s="72"/>
      <c r="X1287" s="72"/>
      <c r="Y1287" s="72"/>
      <c r="Z1287" s="72"/>
      <c r="AA1287" s="72"/>
      <c r="AB1287" s="72"/>
    </row>
    <row r="1288" spans="1:28" ht="15" customHeight="1" x14ac:dyDescent="0.2">
      <c r="A1288" s="261"/>
      <c r="B1288" s="200"/>
      <c r="C1288" s="240"/>
      <c r="D1288" s="240"/>
      <c r="E1288" s="171"/>
      <c r="F1288" s="172"/>
      <c r="G1288" s="184"/>
      <c r="H1288" s="64"/>
      <c r="I1288" s="72"/>
      <c r="J1288" s="72"/>
      <c r="K1288" s="72"/>
      <c r="L1288" s="72"/>
      <c r="M1288" s="72"/>
      <c r="N1288" s="72"/>
      <c r="O1288" s="72"/>
      <c r="P1288" s="72"/>
      <c r="Q1288" s="72"/>
      <c r="R1288" s="72"/>
      <c r="S1288" s="72"/>
      <c r="T1288" s="72"/>
      <c r="U1288" s="72"/>
      <c r="V1288" s="72"/>
      <c r="W1288" s="72"/>
      <c r="X1288" s="72"/>
      <c r="Y1288" s="72"/>
      <c r="Z1288" s="72"/>
      <c r="AA1288" s="72"/>
      <c r="AB1288" s="72"/>
    </row>
    <row r="1289" spans="1:28" ht="15" customHeight="1" x14ac:dyDescent="0.25">
      <c r="A1289" s="261"/>
      <c r="B1289" s="203"/>
      <c r="C1289" s="63"/>
      <c r="D1289" s="63"/>
      <c r="E1289" s="171"/>
      <c r="F1289" s="172"/>
      <c r="G1289" s="241" t="s">
        <v>190</v>
      </c>
      <c r="H1289" s="242">
        <f>SUM(H1274,H1284)</f>
        <v>7387641.6955410149</v>
      </c>
      <c r="I1289" s="72"/>
      <c r="J1289" s="72"/>
      <c r="K1289" s="72"/>
      <c r="L1289" s="72"/>
      <c r="M1289" s="72"/>
      <c r="N1289" s="72"/>
      <c r="O1289" s="72"/>
      <c r="P1289" s="72"/>
      <c r="Q1289" s="72"/>
      <c r="R1289" s="72"/>
      <c r="S1289" s="72"/>
      <c r="T1289" s="72"/>
      <c r="U1289" s="72"/>
      <c r="V1289" s="72"/>
      <c r="W1289" s="72"/>
      <c r="X1289" s="72"/>
      <c r="Y1289" s="72"/>
      <c r="Z1289" s="72"/>
      <c r="AA1289" s="72"/>
      <c r="AB1289" s="72"/>
    </row>
    <row r="1290" spans="1:28" ht="15" customHeight="1" x14ac:dyDescent="0.25">
      <c r="A1290" s="261"/>
      <c r="B1290" s="206"/>
      <c r="C1290" s="87"/>
      <c r="D1290" s="87"/>
      <c r="E1290" s="171"/>
      <c r="F1290" s="172"/>
      <c r="G1290" s="184"/>
      <c r="H1290" s="207"/>
      <c r="I1290" s="72"/>
      <c r="J1290" s="72"/>
      <c r="K1290" s="72"/>
      <c r="L1290" s="72"/>
      <c r="M1290" s="72"/>
      <c r="N1290" s="72"/>
      <c r="O1290" s="72"/>
      <c r="P1290" s="72"/>
      <c r="Q1290" s="72"/>
      <c r="R1290" s="72"/>
      <c r="S1290" s="72"/>
      <c r="T1290" s="72"/>
      <c r="U1290" s="72"/>
      <c r="V1290" s="72"/>
      <c r="W1290" s="72"/>
      <c r="X1290" s="72"/>
      <c r="Y1290" s="72"/>
      <c r="Z1290" s="72"/>
      <c r="AA1290" s="72"/>
      <c r="AB1290" s="72"/>
    </row>
    <row r="1291" spans="1:28" ht="15" customHeight="1" x14ac:dyDescent="0.2">
      <c r="A1291" s="261"/>
      <c r="B1291" s="203"/>
      <c r="C1291" s="63"/>
      <c r="D1291" s="63"/>
      <c r="E1291" s="171"/>
      <c r="F1291" s="172"/>
      <c r="G1291" s="63"/>
      <c r="H1291" s="64"/>
      <c r="I1291" s="72"/>
      <c r="J1291" s="72"/>
      <c r="K1291" s="72"/>
      <c r="L1291" s="72"/>
      <c r="M1291" s="72"/>
      <c r="N1291" s="72"/>
      <c r="O1291" s="72"/>
      <c r="P1291" s="72"/>
      <c r="Q1291" s="72"/>
      <c r="R1291" s="72"/>
      <c r="S1291" s="72"/>
      <c r="T1291" s="72"/>
      <c r="U1291" s="72"/>
      <c r="V1291" s="72"/>
      <c r="W1291" s="72"/>
      <c r="X1291" s="72"/>
      <c r="Y1291" s="72"/>
      <c r="Z1291" s="72"/>
      <c r="AA1291" s="72"/>
      <c r="AB1291" s="72"/>
    </row>
    <row r="1292" spans="1:28" ht="15" customHeight="1" x14ac:dyDescent="0.25">
      <c r="A1292" s="261"/>
      <c r="B1292" s="262"/>
      <c r="C1292" s="263"/>
      <c r="D1292" s="263"/>
      <c r="E1292" s="264"/>
      <c r="F1292" s="265"/>
      <c r="G1292" s="266"/>
      <c r="H1292" s="267"/>
      <c r="I1292" s="72"/>
      <c r="J1292" s="72"/>
      <c r="K1292" s="72"/>
      <c r="L1292" s="72"/>
      <c r="M1292" s="72"/>
      <c r="N1292" s="72"/>
      <c r="O1292" s="72"/>
      <c r="P1292" s="72"/>
      <c r="Q1292" s="72"/>
      <c r="R1292" s="72"/>
      <c r="S1292" s="72"/>
      <c r="T1292" s="72"/>
      <c r="U1292" s="72"/>
      <c r="V1292" s="72"/>
      <c r="W1292" s="72"/>
      <c r="X1292" s="72"/>
      <c r="Y1292" s="72"/>
      <c r="Z1292" s="72"/>
      <c r="AA1292" s="72"/>
      <c r="AB1292" s="72"/>
    </row>
    <row r="1293" spans="1:28" ht="15" customHeight="1" x14ac:dyDescent="0.2">
      <c r="A1293" s="261"/>
      <c r="B1293" s="306">
        <f>+Presupuesto!$A$93</f>
        <v>15</v>
      </c>
      <c r="C1293" s="741" t="str">
        <f>+Presupuesto!$B$93</f>
        <v>INSTALACION DE GAS</v>
      </c>
      <c r="D1293" s="724"/>
      <c r="E1293" s="724"/>
      <c r="F1293" s="724"/>
      <c r="G1293" s="724"/>
      <c r="H1293" s="725"/>
      <c r="I1293" s="72"/>
      <c r="J1293" s="72"/>
      <c r="K1293" s="72"/>
      <c r="L1293" s="72"/>
      <c r="M1293" s="72"/>
      <c r="N1293" s="72"/>
      <c r="O1293" s="72"/>
      <c r="P1293" s="72"/>
      <c r="Q1293" s="72"/>
      <c r="R1293" s="72"/>
      <c r="S1293" s="72"/>
      <c r="T1293" s="72"/>
      <c r="U1293" s="72"/>
      <c r="V1293" s="72"/>
      <c r="W1293" s="72"/>
      <c r="X1293" s="72"/>
      <c r="Y1293" s="72"/>
      <c r="Z1293" s="72"/>
      <c r="AA1293" s="72"/>
      <c r="AB1293" s="72"/>
    </row>
    <row r="1294" spans="1:28" ht="15" customHeight="1" x14ac:dyDescent="0.2">
      <c r="A1294" s="261"/>
      <c r="B1294" s="160" t="str">
        <f>+Presupuesto!A94</f>
        <v>15.1</v>
      </c>
      <c r="C1294" s="723" t="str">
        <f>+Presupuesto!B94</f>
        <v>Cañerias de distribucion, llaves y accesorios</v>
      </c>
      <c r="D1294" s="724"/>
      <c r="E1294" s="724"/>
      <c r="F1294" s="724"/>
      <c r="G1294" s="725"/>
      <c r="H1294" s="161" t="str">
        <f>+Presupuesto!C94</f>
        <v>gl</v>
      </c>
      <c r="I1294" s="72"/>
      <c r="J1294" s="72"/>
      <c r="K1294" s="72"/>
      <c r="L1294" s="72"/>
      <c r="M1294" s="72"/>
      <c r="N1294" s="72"/>
      <c r="O1294" s="72"/>
      <c r="P1294" s="72"/>
      <c r="Q1294" s="72"/>
      <c r="R1294" s="72"/>
      <c r="S1294" s="72"/>
      <c r="T1294" s="72"/>
      <c r="U1294" s="72"/>
      <c r="V1294" s="72"/>
      <c r="W1294" s="72"/>
      <c r="X1294" s="72"/>
      <c r="Y1294" s="72"/>
      <c r="Z1294" s="72"/>
      <c r="AA1294" s="72"/>
      <c r="AB1294" s="72"/>
    </row>
    <row r="1295" spans="1:28" ht="15" customHeight="1" x14ac:dyDescent="0.25">
      <c r="A1295" s="261"/>
      <c r="B1295" s="726" t="s">
        <v>180</v>
      </c>
      <c r="C1295" s="727"/>
      <c r="D1295" s="220"/>
      <c r="E1295" s="729" t="s">
        <v>177</v>
      </c>
      <c r="F1295" s="163" t="s">
        <v>181</v>
      </c>
      <c r="G1295" s="221" t="s">
        <v>182</v>
      </c>
      <c r="H1295" s="222" t="s">
        <v>181</v>
      </c>
      <c r="I1295" s="72"/>
      <c r="J1295" s="72"/>
      <c r="K1295" s="72"/>
      <c r="L1295" s="72"/>
      <c r="M1295" s="72"/>
      <c r="N1295" s="72"/>
      <c r="O1295" s="72"/>
      <c r="P1295" s="72"/>
      <c r="Q1295" s="72"/>
      <c r="R1295" s="72"/>
      <c r="S1295" s="72"/>
      <c r="T1295" s="72"/>
      <c r="U1295" s="72"/>
      <c r="V1295" s="72"/>
      <c r="W1295" s="72"/>
      <c r="X1295" s="72"/>
      <c r="Y1295" s="72"/>
      <c r="Z1295" s="72"/>
      <c r="AA1295" s="72"/>
      <c r="AB1295" s="72"/>
    </row>
    <row r="1296" spans="1:28" ht="15" customHeight="1" x14ac:dyDescent="0.25">
      <c r="A1296" s="261"/>
      <c r="B1296" s="728"/>
      <c r="C1296" s="681"/>
      <c r="D1296" s="223"/>
      <c r="E1296" s="730"/>
      <c r="F1296" s="167" t="s">
        <v>183</v>
      </c>
      <c r="G1296" s="224" t="s">
        <v>184</v>
      </c>
      <c r="H1296" s="225" t="s">
        <v>178</v>
      </c>
      <c r="I1296" s="72"/>
      <c r="J1296" s="72"/>
      <c r="K1296" s="72"/>
      <c r="L1296" s="72"/>
      <c r="M1296" s="72"/>
      <c r="N1296" s="72"/>
      <c r="O1296" s="72"/>
      <c r="P1296" s="72"/>
      <c r="Q1296" s="72"/>
      <c r="R1296" s="72"/>
      <c r="S1296" s="72"/>
      <c r="T1296" s="72"/>
      <c r="U1296" s="72"/>
      <c r="V1296" s="72"/>
      <c r="W1296" s="72"/>
      <c r="X1296" s="72"/>
      <c r="Y1296" s="72"/>
      <c r="Z1296" s="72"/>
      <c r="AA1296" s="72"/>
      <c r="AB1296" s="72"/>
    </row>
    <row r="1297" spans="1:28" ht="15" customHeight="1" x14ac:dyDescent="0.2">
      <c r="A1297" s="261"/>
      <c r="B1297" s="170"/>
      <c r="C1297" s="89"/>
      <c r="D1297" s="89"/>
      <c r="E1297" s="171"/>
      <c r="F1297" s="172"/>
      <c r="G1297" s="89"/>
      <c r="H1297" s="226"/>
      <c r="I1297" s="72"/>
      <c r="J1297" s="72"/>
      <c r="K1297" s="72"/>
      <c r="L1297" s="72"/>
      <c r="M1297" s="72"/>
      <c r="N1297" s="72"/>
      <c r="O1297" s="72"/>
      <c r="P1297" s="72"/>
      <c r="Q1297" s="72"/>
      <c r="R1297" s="72"/>
      <c r="S1297" s="72"/>
      <c r="T1297" s="72"/>
      <c r="U1297" s="72"/>
      <c r="V1297" s="72"/>
      <c r="W1297" s="72"/>
      <c r="X1297" s="72"/>
      <c r="Y1297" s="72"/>
      <c r="Z1297" s="72"/>
      <c r="AA1297" s="72"/>
      <c r="AB1297" s="72"/>
    </row>
    <row r="1298" spans="1:28" ht="15" customHeight="1" x14ac:dyDescent="0.25">
      <c r="A1298" s="261"/>
      <c r="B1298" s="731" t="s">
        <v>185</v>
      </c>
      <c r="C1298" s="686"/>
      <c r="D1298" s="227"/>
      <c r="E1298" s="174"/>
      <c r="F1298" s="175"/>
      <c r="G1298" s="228"/>
      <c r="H1298" s="229">
        <f>SUM(H1299:H1314)</f>
        <v>915296.84289131092</v>
      </c>
      <c r="I1298" s="72"/>
      <c r="J1298" s="72"/>
      <c r="K1298" s="72"/>
      <c r="L1298" s="72"/>
      <c r="M1298" s="72"/>
      <c r="N1298" s="72"/>
      <c r="O1298" s="72"/>
      <c r="P1298" s="72"/>
      <c r="Q1298" s="72"/>
      <c r="R1298" s="72"/>
      <c r="S1298" s="72"/>
      <c r="T1298" s="72"/>
      <c r="U1298" s="72"/>
      <c r="V1298" s="72"/>
      <c r="W1298" s="72"/>
      <c r="X1298" s="72"/>
      <c r="Y1298" s="72"/>
      <c r="Z1298" s="72"/>
      <c r="AA1298" s="72"/>
      <c r="AB1298" s="72"/>
    </row>
    <row r="1299" spans="1:28" ht="15" customHeight="1" x14ac:dyDescent="0.25">
      <c r="A1299" s="261"/>
      <c r="B1299" s="270" t="str">
        <f>+'Lista de Precios'!$B$244</f>
        <v>Caño Fusiogas TF 20mm x 4mm</v>
      </c>
      <c r="C1299" s="67"/>
      <c r="D1299" s="251"/>
      <c r="E1299" s="180" t="str">
        <f>+'Lista de Precios'!$C$244</f>
        <v>Un</v>
      </c>
      <c r="F1299" s="181">
        <f>+'Lista de Precios'!$D$244</f>
        <v>21844.972583513863</v>
      </c>
      <c r="G1299" s="355">
        <v>5</v>
      </c>
      <c r="H1299" s="232">
        <f t="shared" ref="H1299:H1312" si="18">PRODUCT(F1299*G1299)</f>
        <v>109224.86291756932</v>
      </c>
      <c r="I1299" s="72"/>
      <c r="J1299" s="72"/>
      <c r="K1299" s="72"/>
      <c r="L1299" s="72"/>
      <c r="M1299" s="72"/>
      <c r="N1299" s="72"/>
      <c r="O1299" s="72"/>
      <c r="P1299" s="72"/>
      <c r="Q1299" s="72"/>
      <c r="R1299" s="72"/>
      <c r="S1299" s="72"/>
      <c r="T1299" s="72"/>
      <c r="U1299" s="72"/>
      <c r="V1299" s="72"/>
      <c r="W1299" s="72"/>
      <c r="X1299" s="72"/>
      <c r="Y1299" s="72"/>
      <c r="Z1299" s="72"/>
      <c r="AA1299" s="72"/>
      <c r="AB1299" s="72"/>
    </row>
    <row r="1300" spans="1:28" ht="15" customHeight="1" x14ac:dyDescent="0.25">
      <c r="A1300" s="261"/>
      <c r="B1300" s="270" t="str">
        <f>+'Lista de Precios'!$B$245</f>
        <v>Caño Fusiogas TF 25mm x 4mm</v>
      </c>
      <c r="C1300" s="67"/>
      <c r="D1300" s="251"/>
      <c r="E1300" s="180" t="str">
        <f>+'Lista de Precios'!$C$245</f>
        <v>Un</v>
      </c>
      <c r="F1300" s="181">
        <f>+'Lista de Precios'!$D$245</f>
        <v>28314.631687686058</v>
      </c>
      <c r="G1300" s="355">
        <v>1</v>
      </c>
      <c r="H1300" s="232">
        <f t="shared" si="18"/>
        <v>28314.631687686058</v>
      </c>
      <c r="I1300" s="72"/>
      <c r="J1300" s="72"/>
      <c r="K1300" s="72"/>
      <c r="L1300" s="72"/>
      <c r="M1300" s="72"/>
      <c r="N1300" s="72"/>
      <c r="O1300" s="72"/>
      <c r="P1300" s="72"/>
      <c r="Q1300" s="72"/>
      <c r="R1300" s="72"/>
      <c r="S1300" s="72"/>
      <c r="T1300" s="72"/>
      <c r="U1300" s="72"/>
      <c r="V1300" s="72"/>
      <c r="W1300" s="72"/>
      <c r="X1300" s="72"/>
      <c r="Y1300" s="72"/>
      <c r="Z1300" s="72"/>
      <c r="AA1300" s="72"/>
      <c r="AB1300" s="72"/>
    </row>
    <row r="1301" spans="1:28" ht="15" customHeight="1" x14ac:dyDescent="0.25">
      <c r="A1301" s="261"/>
      <c r="B1301" s="270" t="str">
        <f>+'Lista de Precios'!$B$246</f>
        <v>Caño Fusiogas TF 32mm x 4mm</v>
      </c>
      <c r="C1301" s="67"/>
      <c r="D1301" s="251"/>
      <c r="E1301" s="180" t="str">
        <f>+'Lista de Precios'!$C$246</f>
        <v>Un</v>
      </c>
      <c r="F1301" s="181">
        <f>+'Lista de Precios'!$D$246</f>
        <v>43159.179729394651</v>
      </c>
      <c r="G1301" s="355">
        <v>2</v>
      </c>
      <c r="H1301" s="232">
        <f t="shared" si="18"/>
        <v>86318.359458789302</v>
      </c>
      <c r="I1301" s="72"/>
      <c r="J1301" s="72"/>
      <c r="K1301" s="72"/>
      <c r="L1301" s="72"/>
      <c r="M1301" s="72"/>
      <c r="N1301" s="72"/>
      <c r="O1301" s="72"/>
      <c r="P1301" s="72"/>
      <c r="Q1301" s="72"/>
      <c r="R1301" s="72"/>
      <c r="S1301" s="72"/>
      <c r="T1301" s="72"/>
      <c r="U1301" s="72"/>
      <c r="V1301" s="72"/>
      <c r="W1301" s="72"/>
      <c r="X1301" s="72"/>
      <c r="Y1301" s="72"/>
      <c r="Z1301" s="72"/>
      <c r="AA1301" s="72"/>
      <c r="AB1301" s="72"/>
    </row>
    <row r="1302" spans="1:28" ht="15" customHeight="1" x14ac:dyDescent="0.25">
      <c r="A1302" s="261"/>
      <c r="B1302" s="270" t="str">
        <f>+'Lista de Precios'!B247</f>
        <v>Caño Fusiogas TF 40mm x 4mm</v>
      </c>
      <c r="C1302" s="67"/>
      <c r="D1302" s="251"/>
      <c r="E1302" s="180" t="str">
        <f>+'Lista de Precios'!$C$246</f>
        <v>Un</v>
      </c>
      <c r="F1302" s="181">
        <f>+'Lista de Precios'!D247</f>
        <v>49799.024016063719</v>
      </c>
      <c r="G1302" s="355">
        <v>8</v>
      </c>
      <c r="H1302" s="232">
        <f>PRODUCT(F1302*G1302)</f>
        <v>398392.19212850975</v>
      </c>
      <c r="I1302" s="72"/>
      <c r="J1302" s="72"/>
      <c r="K1302" s="72"/>
      <c r="L1302" s="72"/>
      <c r="M1302" s="72"/>
      <c r="N1302" s="72"/>
      <c r="O1302" s="72"/>
      <c r="P1302" s="72"/>
      <c r="Q1302" s="72"/>
      <c r="R1302" s="72"/>
      <c r="S1302" s="72"/>
      <c r="T1302" s="72"/>
      <c r="U1302" s="72"/>
      <c r="V1302" s="72"/>
      <c r="W1302" s="72"/>
      <c r="X1302" s="72"/>
      <c r="Y1302" s="72"/>
      <c r="Z1302" s="72"/>
      <c r="AA1302" s="72"/>
      <c r="AB1302" s="72"/>
    </row>
    <row r="1303" spans="1:28" ht="15" customHeight="1" x14ac:dyDescent="0.25">
      <c r="A1303" s="261"/>
      <c r="B1303" s="270" t="str">
        <f>+'Lista de Precios'!B248</f>
        <v>Codo 90° Fusiogas TF 20mm</v>
      </c>
      <c r="C1303" s="67"/>
      <c r="D1303" s="251"/>
      <c r="E1303" s="180" t="str">
        <f>+'Lista de Precios'!$C$249</f>
        <v>Un</v>
      </c>
      <c r="F1303" s="181">
        <f>+'Lista de Precios'!D248</f>
        <v>2525.3249040873002</v>
      </c>
      <c r="G1303" s="355">
        <v>8</v>
      </c>
      <c r="H1303" s="232">
        <f>PRODUCT(F1303*G1303)</f>
        <v>20202.599232698401</v>
      </c>
      <c r="I1303" s="72"/>
      <c r="J1303" s="72"/>
      <c r="K1303" s="72"/>
      <c r="L1303" s="72"/>
      <c r="M1303" s="72"/>
      <c r="N1303" s="72"/>
      <c r="O1303" s="72"/>
      <c r="P1303" s="72"/>
      <c r="Q1303" s="72"/>
      <c r="R1303" s="72"/>
      <c r="S1303" s="72"/>
      <c r="T1303" s="72"/>
      <c r="U1303" s="72"/>
      <c r="V1303" s="72"/>
      <c r="W1303" s="72"/>
      <c r="X1303" s="72"/>
      <c r="Y1303" s="72"/>
      <c r="Z1303" s="72"/>
      <c r="AA1303" s="72"/>
      <c r="AB1303" s="72"/>
    </row>
    <row r="1304" spans="1:28" ht="15" customHeight="1" x14ac:dyDescent="0.25">
      <c r="A1304" s="261"/>
      <c r="B1304" s="270" t="str">
        <f>+'Lista de Precios'!B249</f>
        <v>Codo 90° Fusiogas TF 25mm</v>
      </c>
      <c r="C1304" s="67"/>
      <c r="D1304" s="251"/>
      <c r="E1304" s="180" t="str">
        <f>+'Lista de Precios'!$C$249</f>
        <v>Un</v>
      </c>
      <c r="F1304" s="181">
        <f>+'Lista de Precios'!D249</f>
        <v>2792.4184284776084</v>
      </c>
      <c r="G1304" s="355">
        <v>3</v>
      </c>
      <c r="H1304" s="232">
        <f t="shared" si="18"/>
        <v>8377.2552854328242</v>
      </c>
      <c r="I1304" s="72"/>
      <c r="J1304" s="72"/>
      <c r="K1304" s="72"/>
      <c r="L1304" s="72"/>
      <c r="M1304" s="72"/>
      <c r="N1304" s="72"/>
      <c r="O1304" s="72"/>
      <c r="P1304" s="72"/>
      <c r="Q1304" s="72"/>
      <c r="R1304" s="72"/>
      <c r="S1304" s="72"/>
      <c r="T1304" s="72"/>
      <c r="U1304" s="72"/>
      <c r="V1304" s="72"/>
      <c r="W1304" s="72"/>
      <c r="X1304" s="72"/>
      <c r="Y1304" s="72"/>
      <c r="Z1304" s="72"/>
      <c r="AA1304" s="72"/>
      <c r="AB1304" s="72"/>
    </row>
    <row r="1305" spans="1:28" ht="15" customHeight="1" x14ac:dyDescent="0.25">
      <c r="A1305" s="261"/>
      <c r="B1305" s="270" t="str">
        <f>+'Lista de Precios'!B250</f>
        <v>Codo 90° Fusiogas TF 32mm</v>
      </c>
      <c r="C1305" s="67"/>
      <c r="D1305" s="251"/>
      <c r="E1305" s="180" t="str">
        <f>+'Lista de Precios'!$C$250</f>
        <v>Un</v>
      </c>
      <c r="F1305" s="181">
        <f>+'Lista de Precios'!D250</f>
        <v>4316.8900942374567</v>
      </c>
      <c r="G1305" s="355">
        <v>4</v>
      </c>
      <c r="H1305" s="232">
        <f t="shared" si="18"/>
        <v>17267.560376949827</v>
      </c>
      <c r="I1305" s="72"/>
      <c r="J1305" s="72"/>
      <c r="K1305" s="72"/>
      <c r="L1305" s="72"/>
      <c r="M1305" s="72"/>
      <c r="N1305" s="72"/>
      <c r="O1305" s="72"/>
      <c r="P1305" s="72"/>
      <c r="Q1305" s="72"/>
      <c r="R1305" s="72"/>
      <c r="S1305" s="72"/>
      <c r="T1305" s="72"/>
      <c r="U1305" s="72"/>
      <c r="V1305" s="72"/>
      <c r="W1305" s="72"/>
      <c r="X1305" s="72"/>
      <c r="Y1305" s="72"/>
      <c r="Z1305" s="72"/>
      <c r="AA1305" s="72"/>
      <c r="AB1305" s="72"/>
    </row>
    <row r="1306" spans="1:28" ht="15" customHeight="1" x14ac:dyDescent="0.25">
      <c r="A1306" s="261"/>
      <c r="B1306" s="270" t="str">
        <f>+'Lista de Precios'!B251</f>
        <v>Codo 90° Fusiogas TF 40mm</v>
      </c>
      <c r="C1306" s="67"/>
      <c r="D1306" s="251"/>
      <c r="E1306" s="180" t="str">
        <f>+'Lista de Precios'!$C$251</f>
        <v>Un</v>
      </c>
      <c r="F1306" s="181">
        <f>+'Lista de Precios'!D251</f>
        <v>7357.9509290481192</v>
      </c>
      <c r="G1306" s="355">
        <v>7</v>
      </c>
      <c r="H1306" s="232">
        <f t="shared" si="18"/>
        <v>51505.656503336832</v>
      </c>
      <c r="I1306" s="72"/>
      <c r="J1306" s="72"/>
      <c r="K1306" s="72"/>
      <c r="L1306" s="72"/>
      <c r="M1306" s="72"/>
      <c r="N1306" s="72"/>
      <c r="O1306" s="72"/>
      <c r="P1306" s="72"/>
      <c r="Q1306" s="72"/>
      <c r="R1306" s="72"/>
      <c r="S1306" s="72"/>
      <c r="T1306" s="72"/>
      <c r="U1306" s="72"/>
      <c r="V1306" s="72"/>
      <c r="W1306" s="72"/>
      <c r="X1306" s="72"/>
      <c r="Y1306" s="72"/>
      <c r="Z1306" s="72"/>
      <c r="AA1306" s="72"/>
      <c r="AB1306" s="72"/>
    </row>
    <row r="1307" spans="1:28" ht="15" customHeight="1" x14ac:dyDescent="0.25">
      <c r="A1307" s="261"/>
      <c r="B1307" s="356" t="str">
        <f>+'Lista de Precios'!B252</f>
        <v>Tee red Fusiogas TF 40mm x 25mm</v>
      </c>
      <c r="C1307" s="357"/>
      <c r="D1307" s="358"/>
      <c r="E1307" s="359" t="str">
        <f>+'Lista de Precios'!$C$251</f>
        <v>Un</v>
      </c>
      <c r="F1307" s="360">
        <f>+'Lista de Precios'!D252</f>
        <v>10663.770918026934</v>
      </c>
      <c r="G1307" s="355">
        <v>1</v>
      </c>
      <c r="H1307" s="361">
        <f>PRODUCT(F1307*G1307)</f>
        <v>10663.770918026934</v>
      </c>
      <c r="I1307" s="72"/>
      <c r="J1307" s="72"/>
      <c r="K1307" s="72"/>
      <c r="L1307" s="72"/>
      <c r="M1307" s="72"/>
      <c r="N1307" s="72"/>
      <c r="O1307" s="72"/>
      <c r="P1307" s="72"/>
      <c r="Q1307" s="72"/>
      <c r="R1307" s="72"/>
      <c r="S1307" s="72"/>
      <c r="T1307" s="72"/>
      <c r="U1307" s="72"/>
      <c r="V1307" s="72"/>
      <c r="W1307" s="72"/>
      <c r="X1307" s="72"/>
      <c r="Y1307" s="72"/>
      <c r="Z1307" s="72"/>
      <c r="AA1307" s="72"/>
      <c r="AB1307" s="72"/>
    </row>
    <row r="1308" spans="1:28" ht="15" customHeight="1" x14ac:dyDescent="0.25">
      <c r="A1308" s="261"/>
      <c r="B1308" s="356" t="str">
        <f>+'Lista de Precios'!B253</f>
        <v>Buje red Fusiogas TF 25mm x 20mm</v>
      </c>
      <c r="C1308" s="357"/>
      <c r="D1308" s="358"/>
      <c r="E1308" s="359" t="str">
        <f>+'Lista de Precios'!$C$251</f>
        <v>Un</v>
      </c>
      <c r="F1308" s="360">
        <f>+'Lista de Precios'!D253</f>
        <v>1805.779266365839</v>
      </c>
      <c r="G1308" s="355">
        <v>1</v>
      </c>
      <c r="H1308" s="361">
        <f>PRODUCT(F1308*G1308)</f>
        <v>1805.779266365839</v>
      </c>
      <c r="I1308" s="72"/>
      <c r="J1308" s="72"/>
      <c r="K1308" s="72"/>
      <c r="L1308" s="72"/>
      <c r="M1308" s="72"/>
      <c r="N1308" s="72"/>
      <c r="O1308" s="72"/>
      <c r="P1308" s="72"/>
      <c r="Q1308" s="72"/>
      <c r="R1308" s="72"/>
      <c r="S1308" s="72"/>
      <c r="T1308" s="72"/>
      <c r="U1308" s="72"/>
      <c r="V1308" s="72"/>
      <c r="W1308" s="72"/>
      <c r="X1308" s="72"/>
      <c r="Y1308" s="72"/>
      <c r="Z1308" s="72"/>
      <c r="AA1308" s="72"/>
      <c r="AB1308" s="72"/>
    </row>
    <row r="1309" spans="1:28" ht="15" customHeight="1" x14ac:dyDescent="0.25">
      <c r="A1309" s="261"/>
      <c r="B1309" s="270" t="str">
        <f>+'Lista de Precios'!$B$254</f>
        <v>Tee red Fusiogas TF 40mm x 32mm</v>
      </c>
      <c r="C1309" s="67"/>
      <c r="D1309" s="251"/>
      <c r="E1309" s="180" t="str">
        <f>+'Lista de Precios'!$C$255</f>
        <v>Un</v>
      </c>
      <c r="F1309" s="181">
        <f>+'Lista de Precios'!$D$255</f>
        <v>1800.5029501102977</v>
      </c>
      <c r="G1309" s="355">
        <v>1</v>
      </c>
      <c r="H1309" s="232">
        <f t="shared" si="18"/>
        <v>1800.5029501102977</v>
      </c>
      <c r="I1309" s="72"/>
      <c r="J1309" s="72"/>
      <c r="K1309" s="72"/>
      <c r="L1309" s="72"/>
      <c r="M1309" s="72"/>
      <c r="N1309" s="72"/>
      <c r="O1309" s="72"/>
      <c r="P1309" s="72"/>
      <c r="Q1309" s="72"/>
      <c r="R1309" s="72"/>
      <c r="S1309" s="72"/>
      <c r="T1309" s="72"/>
      <c r="U1309" s="72"/>
      <c r="V1309" s="72"/>
      <c r="W1309" s="72"/>
      <c r="X1309" s="72"/>
      <c r="Y1309" s="72"/>
      <c r="Z1309" s="72"/>
      <c r="AA1309" s="72"/>
      <c r="AB1309" s="72"/>
    </row>
    <row r="1310" spans="1:28" ht="15" customHeight="1" x14ac:dyDescent="0.25">
      <c r="A1310" s="261"/>
      <c r="B1310" s="270" t="str">
        <f>+'Lista de Precios'!B256</f>
        <v>Tapa Fusiogas TF 25mm</v>
      </c>
      <c r="C1310" s="67"/>
      <c r="D1310" s="251"/>
      <c r="E1310" s="180" t="str">
        <f>+'Lista de Precios'!$C$255</f>
        <v>Un</v>
      </c>
      <c r="F1310" s="181">
        <f>+'Lista de Precios'!D256</f>
        <v>1975.5967056085483</v>
      </c>
      <c r="G1310" s="355">
        <v>1</v>
      </c>
      <c r="H1310" s="232">
        <f>PRODUCT(F1310*G1310)</f>
        <v>1975.5967056085483</v>
      </c>
      <c r="I1310" s="72"/>
      <c r="J1310" s="72"/>
      <c r="K1310" s="72"/>
      <c r="L1310" s="72"/>
      <c r="M1310" s="72"/>
      <c r="N1310" s="72"/>
      <c r="O1310" s="72"/>
      <c r="P1310" s="72"/>
      <c r="Q1310" s="72"/>
      <c r="R1310" s="72"/>
      <c r="S1310" s="72"/>
      <c r="T1310" s="72"/>
      <c r="U1310" s="72"/>
      <c r="V1310" s="72"/>
      <c r="W1310" s="72"/>
      <c r="X1310" s="72"/>
      <c r="Y1310" s="72"/>
      <c r="Z1310" s="72"/>
      <c r="AA1310" s="72"/>
      <c r="AB1310" s="72"/>
    </row>
    <row r="1311" spans="1:28" ht="15" customHeight="1" x14ac:dyDescent="0.25">
      <c r="A1311" s="261"/>
      <c r="B1311" s="270" t="str">
        <f>+'Lista de Precios'!B257</f>
        <v>Tapa Fusiogas TF 32mm</v>
      </c>
      <c r="C1311" s="67"/>
      <c r="D1311" s="251"/>
      <c r="E1311" s="180" t="str">
        <f>+'Lista de Precios'!$C$255</f>
        <v>Un</v>
      </c>
      <c r="F1311" s="181">
        <f>+'Lista de Precios'!D257</f>
        <v>2124.1809691319927</v>
      </c>
      <c r="G1311" s="355">
        <v>1</v>
      </c>
      <c r="H1311" s="232">
        <f>PRODUCT(F1311*G1311)</f>
        <v>2124.1809691319927</v>
      </c>
      <c r="I1311" s="72"/>
      <c r="J1311" s="72"/>
      <c r="K1311" s="72"/>
      <c r="L1311" s="72"/>
      <c r="M1311" s="72"/>
      <c r="N1311" s="72"/>
      <c r="O1311" s="72"/>
      <c r="P1311" s="72"/>
      <c r="Q1311" s="72"/>
      <c r="R1311" s="72"/>
      <c r="S1311" s="72"/>
      <c r="T1311" s="72"/>
      <c r="U1311" s="72"/>
      <c r="V1311" s="72"/>
      <c r="W1311" s="72"/>
      <c r="X1311" s="72"/>
      <c r="Y1311" s="72"/>
      <c r="Z1311" s="72"/>
      <c r="AA1311" s="72"/>
      <c r="AB1311" s="72"/>
    </row>
    <row r="1312" spans="1:28" ht="15" customHeight="1" x14ac:dyDescent="0.25">
      <c r="A1312" s="261"/>
      <c r="B1312" s="270" t="str">
        <f>+'Lista de Precios'!B258</f>
        <v>Llave de paso Fusiogas TF 20mm rosera y manivel cromada</v>
      </c>
      <c r="C1312" s="67"/>
      <c r="D1312" s="251"/>
      <c r="E1312" s="180" t="str">
        <f>+'Lista de Precios'!$C$258</f>
        <v>Un</v>
      </c>
      <c r="F1312" s="181">
        <f>+'Lista de Precios'!D258</f>
        <v>27715.306116405234</v>
      </c>
      <c r="G1312" s="355">
        <v>1</v>
      </c>
      <c r="H1312" s="232">
        <f t="shared" si="18"/>
        <v>27715.306116405234</v>
      </c>
      <c r="I1312" s="72"/>
      <c r="J1312" s="72"/>
      <c r="K1312" s="72"/>
      <c r="L1312" s="72"/>
      <c r="M1312" s="72"/>
      <c r="N1312" s="72"/>
      <c r="O1312" s="72"/>
      <c r="P1312" s="72"/>
      <c r="Q1312" s="72"/>
      <c r="R1312" s="72"/>
      <c r="S1312" s="72"/>
      <c r="T1312" s="72"/>
      <c r="U1312" s="72"/>
      <c r="V1312" s="72"/>
      <c r="W1312" s="72"/>
      <c r="X1312" s="72"/>
      <c r="Y1312" s="72"/>
      <c r="Z1312" s="72"/>
      <c r="AA1312" s="72"/>
      <c r="AB1312" s="72"/>
    </row>
    <row r="1313" spans="1:28" ht="15" customHeight="1" x14ac:dyDescent="0.25">
      <c r="A1313" s="261"/>
      <c r="B1313" s="270" t="str">
        <f>+'Lista de Precios'!B259</f>
        <v>Llave de paso Fusiogas TF 25mm roseta y manivela cromada</v>
      </c>
      <c r="C1313" s="67"/>
      <c r="D1313" s="251"/>
      <c r="E1313" s="180" t="str">
        <f>+'Lista de Precios'!$C$258</f>
        <v>Un</v>
      </c>
      <c r="F1313" s="181">
        <f>+'Lista de Precios'!D259</f>
        <v>27744.613654879187</v>
      </c>
      <c r="G1313" s="355">
        <v>1</v>
      </c>
      <c r="H1313" s="232">
        <f>PRODUCT(F1313*G1313)</f>
        <v>27744.613654879187</v>
      </c>
      <c r="I1313" s="72"/>
      <c r="J1313" s="72"/>
      <c r="K1313" s="72"/>
      <c r="L1313" s="72"/>
      <c r="M1313" s="72"/>
      <c r="N1313" s="72"/>
      <c r="O1313" s="72"/>
      <c r="P1313" s="72"/>
      <c r="Q1313" s="72"/>
      <c r="R1313" s="72"/>
      <c r="S1313" s="72"/>
      <c r="T1313" s="72"/>
      <c r="U1313" s="72"/>
      <c r="V1313" s="72"/>
      <c r="W1313" s="72"/>
      <c r="X1313" s="72"/>
      <c r="Y1313" s="72"/>
      <c r="Z1313" s="72"/>
      <c r="AA1313" s="72"/>
      <c r="AB1313" s="72"/>
    </row>
    <row r="1314" spans="1:28" ht="15" customHeight="1" x14ac:dyDescent="0.25">
      <c r="A1314" s="261"/>
      <c r="B1314" s="270" t="str">
        <f>+'Lista de Precios'!B260</f>
        <v>Llave de paso Fusiogas TF 32mm roseta y manivela cromada</v>
      </c>
      <c r="C1314" s="67"/>
      <c r="D1314" s="251"/>
      <c r="E1314" s="180" t="str">
        <f>+'Lista de Precios'!$C$258</f>
        <v>Un</v>
      </c>
      <c r="F1314" s="181">
        <f>+'Lista de Precios'!D260</f>
        <v>60931.987359905332</v>
      </c>
      <c r="G1314" s="355">
        <v>2</v>
      </c>
      <c r="H1314" s="232">
        <f>PRODUCT(F1314*G1314)</f>
        <v>121863.97471981066</v>
      </c>
      <c r="I1314" s="72"/>
      <c r="J1314" s="72"/>
      <c r="K1314" s="72"/>
      <c r="L1314" s="72"/>
      <c r="M1314" s="72"/>
      <c r="N1314" s="72"/>
      <c r="O1314" s="72"/>
      <c r="P1314" s="72"/>
      <c r="Q1314" s="72"/>
      <c r="R1314" s="72"/>
      <c r="S1314" s="72"/>
      <c r="T1314" s="72"/>
      <c r="U1314" s="72"/>
      <c r="V1314" s="72"/>
      <c r="W1314" s="72"/>
      <c r="X1314" s="72"/>
      <c r="Y1314" s="72"/>
      <c r="Z1314" s="72"/>
      <c r="AA1314" s="72"/>
      <c r="AB1314" s="72"/>
    </row>
    <row r="1315" spans="1:28" ht="15" customHeight="1" x14ac:dyDescent="0.25">
      <c r="A1315" s="261"/>
      <c r="B1315" s="567"/>
      <c r="C1315" s="568"/>
      <c r="D1315" s="569"/>
      <c r="E1315" s="180"/>
      <c r="F1315" s="181"/>
      <c r="G1315" s="355"/>
      <c r="H1315" s="232"/>
      <c r="I1315" s="72"/>
      <c r="J1315" s="72"/>
      <c r="K1315" s="72"/>
      <c r="L1315" s="72"/>
      <c r="M1315" s="72"/>
      <c r="N1315" s="72"/>
      <c r="O1315" s="72"/>
      <c r="P1315" s="72"/>
      <c r="Q1315" s="72"/>
      <c r="R1315" s="72"/>
      <c r="S1315" s="72"/>
      <c r="T1315" s="72"/>
      <c r="U1315" s="72"/>
      <c r="V1315" s="72"/>
      <c r="W1315" s="72"/>
      <c r="X1315" s="72"/>
      <c r="Y1315" s="72"/>
      <c r="Z1315" s="72"/>
      <c r="AA1315" s="72"/>
      <c r="AB1315" s="72"/>
    </row>
    <row r="1316" spans="1:28" ht="15" customHeight="1" x14ac:dyDescent="0.25">
      <c r="A1316" s="261"/>
      <c r="B1316" s="732" t="s">
        <v>186</v>
      </c>
      <c r="C1316" s="623"/>
      <c r="D1316" s="234"/>
      <c r="E1316" s="189"/>
      <c r="F1316" s="190"/>
      <c r="G1316" s="235"/>
      <c r="H1316" s="236">
        <f>SUM(H1317:H1318)</f>
        <v>366545.84820000001</v>
      </c>
      <c r="I1316" s="72"/>
      <c r="J1316" s="72"/>
      <c r="K1316" s="72"/>
      <c r="L1316" s="72"/>
      <c r="M1316" s="72"/>
      <c r="N1316" s="72"/>
      <c r="O1316" s="72"/>
      <c r="P1316" s="72"/>
      <c r="Q1316" s="72"/>
      <c r="R1316" s="72"/>
      <c r="S1316" s="72"/>
      <c r="T1316" s="72"/>
      <c r="U1316" s="72"/>
      <c r="V1316" s="72"/>
      <c r="W1316" s="72"/>
      <c r="X1316" s="72"/>
      <c r="Y1316" s="72"/>
      <c r="Z1316" s="72"/>
      <c r="AA1316" s="72"/>
      <c r="AB1316" s="72"/>
    </row>
    <row r="1317" spans="1:28" ht="15" customHeight="1" x14ac:dyDescent="0.2">
      <c r="A1317" s="261"/>
      <c r="B1317" s="720" t="s">
        <v>187</v>
      </c>
      <c r="C1317" s="623"/>
      <c r="D1317" s="233"/>
      <c r="E1317" s="180" t="s">
        <v>188</v>
      </c>
      <c r="F1317" s="181">
        <f>+'Mano de Obra'!$J$8</f>
        <v>10110.714599999999</v>
      </c>
      <c r="G1317" s="68">
        <v>32</v>
      </c>
      <c r="H1317" s="232">
        <f>PRODUCT(F1317*G1317)</f>
        <v>323542.86719999998</v>
      </c>
      <c r="I1317" s="72"/>
      <c r="J1317" s="72"/>
      <c r="K1317" s="72"/>
      <c r="L1317" s="72"/>
      <c r="M1317" s="72"/>
      <c r="N1317" s="72"/>
      <c r="O1317" s="72"/>
      <c r="P1317" s="72"/>
      <c r="Q1317" s="72"/>
      <c r="R1317" s="72"/>
      <c r="S1317" s="72"/>
      <c r="T1317" s="72"/>
      <c r="U1317" s="72"/>
      <c r="V1317" s="72"/>
      <c r="W1317" s="72"/>
      <c r="X1317" s="72"/>
      <c r="Y1317" s="72"/>
      <c r="Z1317" s="72"/>
      <c r="AA1317" s="72"/>
      <c r="AB1317" s="72"/>
    </row>
    <row r="1318" spans="1:28" ht="15" customHeight="1" x14ac:dyDescent="0.2">
      <c r="A1318" s="261"/>
      <c r="B1318" s="720" t="s">
        <v>191</v>
      </c>
      <c r="C1318" s="623"/>
      <c r="D1318" s="233"/>
      <c r="E1318" s="180" t="s">
        <v>188</v>
      </c>
      <c r="F1318" s="181">
        <f>+'Mano de Obra'!$J$10</f>
        <v>8600.5962</v>
      </c>
      <c r="G1318" s="68">
        <v>5</v>
      </c>
      <c r="H1318" s="232">
        <f>PRODUCT(F1318*G1318)</f>
        <v>43002.981</v>
      </c>
      <c r="I1318" s="72"/>
      <c r="J1318" s="72"/>
      <c r="K1318" s="72"/>
      <c r="L1318" s="72"/>
      <c r="M1318" s="72"/>
      <c r="N1318" s="72"/>
      <c r="O1318" s="72"/>
      <c r="P1318" s="72"/>
      <c r="Q1318" s="72"/>
      <c r="R1318" s="72"/>
      <c r="S1318" s="72"/>
      <c r="T1318" s="72"/>
      <c r="U1318" s="72"/>
      <c r="V1318" s="72"/>
      <c r="W1318" s="72"/>
      <c r="X1318" s="72"/>
      <c r="Y1318" s="72"/>
      <c r="Z1318" s="72"/>
      <c r="AA1318" s="72"/>
      <c r="AB1318" s="72"/>
    </row>
    <row r="1319" spans="1:28" ht="15" customHeight="1" x14ac:dyDescent="0.2">
      <c r="A1319" s="261"/>
      <c r="B1319" s="721"/>
      <c r="C1319" s="722"/>
      <c r="D1319" s="252"/>
      <c r="E1319" s="196"/>
      <c r="F1319" s="253"/>
      <c r="G1319" s="238"/>
      <c r="H1319" s="254"/>
      <c r="I1319" s="72"/>
      <c r="J1319" s="72"/>
      <c r="K1319" s="72"/>
      <c r="L1319" s="72"/>
      <c r="M1319" s="72"/>
      <c r="N1319" s="72"/>
      <c r="O1319" s="72"/>
      <c r="P1319" s="72"/>
      <c r="Q1319" s="72"/>
      <c r="R1319" s="72"/>
      <c r="S1319" s="72"/>
      <c r="T1319" s="72"/>
      <c r="U1319" s="72"/>
      <c r="V1319" s="72"/>
      <c r="W1319" s="72"/>
      <c r="X1319" s="72"/>
      <c r="Y1319" s="72"/>
      <c r="Z1319" s="72"/>
      <c r="AA1319" s="72"/>
      <c r="AB1319" s="72"/>
    </row>
    <row r="1320" spans="1:28" ht="15" customHeight="1" x14ac:dyDescent="0.2">
      <c r="A1320" s="261"/>
      <c r="B1320" s="200"/>
      <c r="C1320" s="240"/>
      <c r="D1320" s="240"/>
      <c r="E1320" s="171"/>
      <c r="F1320" s="172"/>
      <c r="G1320" s="184"/>
      <c r="H1320" s="64"/>
      <c r="I1320" s="72"/>
      <c r="J1320" s="72"/>
      <c r="K1320" s="72"/>
      <c r="L1320" s="72"/>
      <c r="M1320" s="72"/>
      <c r="N1320" s="72"/>
      <c r="O1320" s="72"/>
      <c r="P1320" s="72"/>
      <c r="Q1320" s="72"/>
      <c r="R1320" s="72"/>
      <c r="S1320" s="72"/>
      <c r="T1320" s="72"/>
      <c r="U1320" s="72"/>
      <c r="V1320" s="72"/>
      <c r="W1320" s="72"/>
      <c r="X1320" s="72"/>
      <c r="Y1320" s="72"/>
      <c r="Z1320" s="72"/>
      <c r="AA1320" s="72"/>
      <c r="AB1320" s="72"/>
    </row>
    <row r="1321" spans="1:28" ht="15" customHeight="1" x14ac:dyDescent="0.25">
      <c r="A1321" s="261"/>
      <c r="B1321" s="203"/>
      <c r="C1321" s="63"/>
      <c r="D1321" s="63"/>
      <c r="E1321" s="171"/>
      <c r="F1321" s="172"/>
      <c r="G1321" s="241" t="s">
        <v>190</v>
      </c>
      <c r="H1321" s="242">
        <f>SUM(H1298,H1316)</f>
        <v>1281842.6910913109</v>
      </c>
      <c r="I1321" s="72"/>
      <c r="J1321" s="72"/>
      <c r="K1321" s="72"/>
      <c r="L1321" s="72"/>
      <c r="M1321" s="72"/>
      <c r="N1321" s="72"/>
      <c r="O1321" s="72"/>
      <c r="P1321" s="72"/>
      <c r="Q1321" s="72"/>
      <c r="R1321" s="72"/>
      <c r="S1321" s="72"/>
      <c r="T1321" s="72"/>
      <c r="U1321" s="72"/>
      <c r="V1321" s="72"/>
      <c r="W1321" s="72"/>
      <c r="X1321" s="72"/>
      <c r="Y1321" s="72"/>
      <c r="Z1321" s="72"/>
      <c r="AA1321" s="72"/>
      <c r="AB1321" s="72"/>
    </row>
    <row r="1322" spans="1:28" ht="15" customHeight="1" x14ac:dyDescent="0.25">
      <c r="A1322" s="261"/>
      <c r="B1322" s="206"/>
      <c r="C1322" s="87"/>
      <c r="D1322" s="87"/>
      <c r="E1322" s="171"/>
      <c r="F1322" s="172"/>
      <c r="G1322" s="184"/>
      <c r="H1322" s="207"/>
      <c r="I1322" s="72"/>
      <c r="J1322" s="72"/>
      <c r="K1322" s="72"/>
      <c r="L1322" s="72"/>
      <c r="M1322" s="72"/>
      <c r="N1322" s="72"/>
      <c r="O1322" s="72"/>
      <c r="P1322" s="72"/>
      <c r="Q1322" s="72"/>
      <c r="R1322" s="72"/>
      <c r="S1322" s="72"/>
      <c r="T1322" s="72"/>
      <c r="U1322" s="72"/>
      <c r="V1322" s="72"/>
      <c r="W1322" s="72"/>
      <c r="X1322" s="72"/>
      <c r="Y1322" s="72"/>
      <c r="Z1322" s="72"/>
      <c r="AA1322" s="72"/>
      <c r="AB1322" s="72"/>
    </row>
    <row r="1323" spans="1:28" ht="15" customHeight="1" x14ac:dyDescent="0.2">
      <c r="A1323" s="261"/>
      <c r="B1323" s="203"/>
      <c r="C1323" s="63"/>
      <c r="D1323" s="63"/>
      <c r="E1323" s="171"/>
      <c r="F1323" s="172"/>
      <c r="G1323" s="63"/>
      <c r="H1323" s="64"/>
      <c r="I1323" s="72"/>
      <c r="J1323" s="72"/>
      <c r="K1323" s="72"/>
      <c r="L1323" s="72"/>
      <c r="M1323" s="72"/>
      <c r="N1323" s="72"/>
      <c r="O1323" s="72"/>
      <c r="P1323" s="72"/>
      <c r="Q1323" s="72"/>
      <c r="R1323" s="72"/>
      <c r="S1323" s="72"/>
      <c r="T1323" s="72"/>
      <c r="U1323" s="72"/>
      <c r="V1323" s="72"/>
      <c r="W1323" s="72"/>
      <c r="X1323" s="72"/>
      <c r="Y1323" s="72"/>
      <c r="Z1323" s="72"/>
      <c r="AA1323" s="72"/>
      <c r="AB1323" s="72"/>
    </row>
    <row r="1324" spans="1:28" ht="15" customHeight="1" x14ac:dyDescent="0.25">
      <c r="A1324" s="261"/>
      <c r="B1324" s="262"/>
      <c r="C1324" s="263"/>
      <c r="D1324" s="263"/>
      <c r="E1324" s="264"/>
      <c r="F1324" s="265"/>
      <c r="G1324" s="266"/>
      <c r="H1324" s="267"/>
      <c r="I1324" s="72"/>
      <c r="J1324" s="72"/>
      <c r="K1324" s="72"/>
      <c r="L1324" s="72"/>
      <c r="M1324" s="72"/>
      <c r="N1324" s="72"/>
      <c r="O1324" s="72"/>
      <c r="P1324" s="72"/>
      <c r="Q1324" s="72"/>
      <c r="R1324" s="72"/>
      <c r="S1324" s="72"/>
      <c r="T1324" s="72"/>
      <c r="U1324" s="72"/>
      <c r="V1324" s="72"/>
      <c r="W1324" s="72"/>
      <c r="X1324" s="72"/>
      <c r="Y1324" s="72"/>
      <c r="Z1324" s="72"/>
      <c r="AA1324" s="72"/>
      <c r="AB1324" s="72"/>
    </row>
    <row r="1325" spans="1:28" ht="15" customHeight="1" x14ac:dyDescent="0.2">
      <c r="A1325" s="261"/>
      <c r="B1325" s="306">
        <f>+Presupuesto!$A$93</f>
        <v>15</v>
      </c>
      <c r="C1325" s="741" t="str">
        <f>+Presupuesto!$B$93</f>
        <v>INSTALACION DE GAS</v>
      </c>
      <c r="D1325" s="724"/>
      <c r="E1325" s="724"/>
      <c r="F1325" s="724"/>
      <c r="G1325" s="724"/>
      <c r="H1325" s="725"/>
      <c r="I1325" s="72"/>
      <c r="J1325" s="72"/>
      <c r="K1325" s="72"/>
      <c r="L1325" s="72"/>
      <c r="M1325" s="72"/>
      <c r="N1325" s="72"/>
      <c r="O1325" s="72"/>
      <c r="P1325" s="72"/>
      <c r="Q1325" s="72"/>
      <c r="R1325" s="72"/>
      <c r="S1325" s="72"/>
      <c r="T1325" s="72"/>
      <c r="U1325" s="72"/>
      <c r="V1325" s="72"/>
      <c r="W1325" s="72"/>
      <c r="X1325" s="72"/>
      <c r="Y1325" s="72"/>
      <c r="Z1325" s="72"/>
      <c r="AA1325" s="72"/>
      <c r="AB1325" s="72"/>
    </row>
    <row r="1326" spans="1:28" ht="15" customHeight="1" x14ac:dyDescent="0.2">
      <c r="A1326" s="261"/>
      <c r="B1326" s="160" t="str">
        <f>+Presupuesto!A95</f>
        <v>15.2</v>
      </c>
      <c r="C1326" s="723" t="str">
        <f>+Presupuesto!B95</f>
        <v>Gabinete regulador, ventilacion y accesorios</v>
      </c>
      <c r="D1326" s="724"/>
      <c r="E1326" s="724"/>
      <c r="F1326" s="724"/>
      <c r="G1326" s="725"/>
      <c r="H1326" s="161" t="str">
        <f>+Presupuesto!C95</f>
        <v>gl</v>
      </c>
      <c r="I1326" s="72"/>
      <c r="J1326" s="72"/>
      <c r="K1326" s="72"/>
      <c r="L1326" s="72"/>
      <c r="M1326" s="72"/>
      <c r="N1326" s="72"/>
      <c r="O1326" s="72"/>
      <c r="P1326" s="72"/>
      <c r="Q1326" s="72"/>
      <c r="R1326" s="72"/>
      <c r="S1326" s="72"/>
      <c r="T1326" s="72"/>
      <c r="U1326" s="72"/>
      <c r="V1326" s="72"/>
      <c r="W1326" s="72"/>
      <c r="X1326" s="72"/>
      <c r="Y1326" s="72"/>
      <c r="Z1326" s="72"/>
      <c r="AA1326" s="72"/>
      <c r="AB1326" s="72"/>
    </row>
    <row r="1327" spans="1:28" ht="15" customHeight="1" x14ac:dyDescent="0.25">
      <c r="A1327" s="261"/>
      <c r="B1327" s="726" t="s">
        <v>180</v>
      </c>
      <c r="C1327" s="727"/>
      <c r="D1327" s="220"/>
      <c r="E1327" s="729" t="s">
        <v>177</v>
      </c>
      <c r="F1327" s="163" t="s">
        <v>181</v>
      </c>
      <c r="G1327" s="221" t="s">
        <v>182</v>
      </c>
      <c r="H1327" s="222" t="s">
        <v>181</v>
      </c>
      <c r="I1327" s="72"/>
      <c r="J1327" s="72"/>
      <c r="K1327" s="72"/>
      <c r="L1327" s="72"/>
      <c r="M1327" s="72"/>
      <c r="N1327" s="72"/>
      <c r="O1327" s="72"/>
      <c r="P1327" s="72"/>
      <c r="Q1327" s="72"/>
      <c r="R1327" s="72"/>
      <c r="S1327" s="72"/>
      <c r="T1327" s="72"/>
      <c r="U1327" s="72"/>
      <c r="V1327" s="72"/>
      <c r="W1327" s="72"/>
      <c r="X1327" s="72"/>
      <c r="Y1327" s="72"/>
      <c r="Z1327" s="72"/>
      <c r="AA1327" s="72"/>
      <c r="AB1327" s="72"/>
    </row>
    <row r="1328" spans="1:28" ht="15" customHeight="1" x14ac:dyDescent="0.25">
      <c r="A1328" s="261"/>
      <c r="B1328" s="728"/>
      <c r="C1328" s="681"/>
      <c r="D1328" s="223"/>
      <c r="E1328" s="730"/>
      <c r="F1328" s="167" t="s">
        <v>183</v>
      </c>
      <c r="G1328" s="224" t="s">
        <v>184</v>
      </c>
      <c r="H1328" s="225" t="s">
        <v>178</v>
      </c>
      <c r="I1328" s="72"/>
      <c r="J1328" s="72"/>
      <c r="K1328" s="72"/>
      <c r="L1328" s="72"/>
      <c r="M1328" s="72"/>
      <c r="N1328" s="72"/>
      <c r="O1328" s="72"/>
      <c r="P1328" s="72"/>
      <c r="Q1328" s="72"/>
      <c r="R1328" s="72"/>
      <c r="S1328" s="72"/>
      <c r="T1328" s="72"/>
      <c r="U1328" s="72"/>
      <c r="V1328" s="72"/>
      <c r="W1328" s="72"/>
      <c r="X1328" s="72"/>
      <c r="Y1328" s="72"/>
      <c r="Z1328" s="72"/>
      <c r="AA1328" s="72"/>
      <c r="AB1328" s="72"/>
    </row>
    <row r="1329" spans="1:28" ht="15" customHeight="1" x14ac:dyDescent="0.2">
      <c r="A1329" s="261"/>
      <c r="B1329" s="170"/>
      <c r="C1329" s="89"/>
      <c r="D1329" s="89"/>
      <c r="E1329" s="171"/>
      <c r="F1329" s="172"/>
      <c r="G1329" s="89"/>
      <c r="H1329" s="226"/>
      <c r="I1329" s="72"/>
      <c r="J1329" s="72"/>
      <c r="K1329" s="72"/>
      <c r="L1329" s="72"/>
      <c r="M1329" s="72"/>
      <c r="N1329" s="72"/>
      <c r="O1329" s="72"/>
      <c r="P1329" s="72"/>
      <c r="Q1329" s="72"/>
      <c r="R1329" s="72"/>
      <c r="S1329" s="72"/>
      <c r="T1329" s="72"/>
      <c r="U1329" s="72"/>
      <c r="V1329" s="72"/>
      <c r="W1329" s="72"/>
      <c r="X1329" s="72"/>
      <c r="Y1329" s="72"/>
      <c r="Z1329" s="72"/>
      <c r="AA1329" s="72"/>
      <c r="AB1329" s="72"/>
    </row>
    <row r="1330" spans="1:28" ht="15" customHeight="1" x14ac:dyDescent="0.25">
      <c r="A1330" s="261"/>
      <c r="B1330" s="731" t="s">
        <v>185</v>
      </c>
      <c r="C1330" s="686"/>
      <c r="D1330" s="227"/>
      <c r="E1330" s="174"/>
      <c r="F1330" s="175"/>
      <c r="G1330" s="228"/>
      <c r="H1330" s="229">
        <f>SUM(H1331:H1336)</f>
        <v>261074.95834830974</v>
      </c>
      <c r="I1330" s="72"/>
      <c r="J1330" s="72"/>
      <c r="K1330" s="72"/>
      <c r="L1330" s="72"/>
      <c r="M1330" s="72"/>
      <c r="N1330" s="72"/>
      <c r="O1330" s="72"/>
      <c r="P1330" s="72"/>
      <c r="Q1330" s="72"/>
      <c r="R1330" s="72"/>
      <c r="S1330" s="72"/>
      <c r="T1330" s="72"/>
      <c r="U1330" s="72"/>
      <c r="V1330" s="72"/>
      <c r="W1330" s="72"/>
      <c r="X1330" s="72"/>
      <c r="Y1330" s="72"/>
      <c r="Z1330" s="72"/>
      <c r="AA1330" s="72"/>
      <c r="AB1330" s="72"/>
    </row>
    <row r="1331" spans="1:28" ht="15" customHeight="1" x14ac:dyDescent="0.25">
      <c r="A1331" s="261"/>
      <c r="B1331" s="469" t="str">
        <f>+'Lista de Precios'!B261</f>
        <v>Cinta teflón 3/4" rollo x 10m</v>
      </c>
      <c r="C1331" s="282"/>
      <c r="D1331" s="358"/>
      <c r="E1331" s="455" t="str">
        <f>+'Lista de Precios'!C261</f>
        <v>Un</v>
      </c>
      <c r="F1331" s="456">
        <f>+'Lista de Precios'!D261</f>
        <v>3784.1740184735368</v>
      </c>
      <c r="G1331" s="283">
        <v>2</v>
      </c>
      <c r="H1331" s="457">
        <f t="shared" ref="H1331:H1336" si="19">PRODUCT(F1331*G1331)</f>
        <v>7568.3480369470735</v>
      </c>
      <c r="I1331" s="72"/>
      <c r="J1331" s="72"/>
      <c r="K1331" s="72"/>
      <c r="L1331" s="72"/>
      <c r="M1331" s="72"/>
      <c r="N1331" s="72"/>
      <c r="O1331" s="72"/>
      <c r="P1331" s="72"/>
      <c r="Q1331" s="72"/>
      <c r="R1331" s="72"/>
      <c r="S1331" s="72"/>
      <c r="T1331" s="72"/>
      <c r="U1331" s="72"/>
      <c r="V1331" s="72"/>
      <c r="W1331" s="72"/>
      <c r="X1331" s="72"/>
      <c r="Y1331" s="72"/>
      <c r="Z1331" s="72"/>
      <c r="AA1331" s="72"/>
      <c r="AB1331" s="72"/>
    </row>
    <row r="1332" spans="1:28" ht="15" customHeight="1" x14ac:dyDescent="0.25">
      <c r="A1332" s="261"/>
      <c r="B1332" s="469" t="str">
        <f>+'Lista de Precios'!B262</f>
        <v>Rejilla ventilacion aprobada 15x15 - 100cm2</v>
      </c>
      <c r="C1332" s="282"/>
      <c r="D1332" s="358"/>
      <c r="E1332" s="455" t="str">
        <f>+'Lista de Precios'!C262</f>
        <v>Un</v>
      </c>
      <c r="F1332" s="456">
        <f>+'Lista de Precios'!D262</f>
        <v>1526.4702704020983</v>
      </c>
      <c r="G1332" s="283">
        <v>6</v>
      </c>
      <c r="H1332" s="457">
        <f>PRODUCT(F1332*G1332)</f>
        <v>9158.8216224125899</v>
      </c>
      <c r="I1332" s="72"/>
      <c r="J1332" s="72"/>
      <c r="K1332" s="72"/>
      <c r="L1332" s="72"/>
      <c r="M1332" s="72"/>
      <c r="N1332" s="72"/>
      <c r="O1332" s="72"/>
      <c r="P1332" s="72"/>
      <c r="Q1332" s="72"/>
      <c r="R1332" s="72"/>
      <c r="S1332" s="72"/>
      <c r="T1332" s="72"/>
      <c r="U1332" s="72"/>
      <c r="V1332" s="72"/>
      <c r="W1332" s="72"/>
      <c r="X1332" s="72"/>
      <c r="Y1332" s="72"/>
      <c r="Z1332" s="72"/>
      <c r="AA1332" s="72"/>
      <c r="AB1332" s="72"/>
    </row>
    <row r="1333" spans="1:28" ht="15" customHeight="1" x14ac:dyDescent="0.25">
      <c r="A1333" s="261"/>
      <c r="B1333" s="270" t="str">
        <f>+'Lista de Precios'!$B$263</f>
        <v>Sombrerete conico ø125</v>
      </c>
      <c r="C1333" s="67"/>
      <c r="D1333" s="251"/>
      <c r="E1333" s="180" t="str">
        <f>+'Lista de Precios'!$C$263</f>
        <v>Un</v>
      </c>
      <c r="F1333" s="181">
        <f>+'Lista de Precios'!$D$263</f>
        <v>24516.915124156651</v>
      </c>
      <c r="G1333" s="68">
        <v>2</v>
      </c>
      <c r="H1333" s="232">
        <f t="shared" si="19"/>
        <v>49033.830248313301</v>
      </c>
      <c r="I1333" s="72"/>
      <c r="J1333" s="72"/>
      <c r="K1333" s="72"/>
      <c r="L1333" s="72"/>
      <c r="M1333" s="72"/>
      <c r="N1333" s="72"/>
      <c r="O1333" s="72"/>
      <c r="P1333" s="72"/>
      <c r="Q1333" s="72"/>
      <c r="R1333" s="72"/>
      <c r="S1333" s="72"/>
      <c r="T1333" s="72"/>
      <c r="U1333" s="72"/>
      <c r="V1333" s="72"/>
      <c r="W1333" s="72"/>
      <c r="X1333" s="72"/>
      <c r="Y1333" s="72"/>
      <c r="Z1333" s="72"/>
      <c r="AA1333" s="72"/>
      <c r="AB1333" s="72"/>
    </row>
    <row r="1334" spans="1:28" ht="15" customHeight="1" x14ac:dyDescent="0.25">
      <c r="A1334" s="261"/>
      <c r="B1334" s="270" t="str">
        <f>+'Lista de Precios'!$B$264</f>
        <v>Caño ventilacion ø125 x 1 mt chapa gal. Nº30</v>
      </c>
      <c r="C1334" s="67"/>
      <c r="D1334" s="251"/>
      <c r="E1334" s="180" t="str">
        <f>+'Lista de Precios'!$C$264</f>
        <v>m</v>
      </c>
      <c r="F1334" s="181">
        <f>+'Lista de Precios'!$D$264</f>
        <v>10128.832393900835</v>
      </c>
      <c r="G1334" s="68">
        <v>4</v>
      </c>
      <c r="H1334" s="232">
        <f t="shared" si="19"/>
        <v>40515.32957560334</v>
      </c>
      <c r="I1334" s="72"/>
      <c r="J1334" s="72"/>
      <c r="K1334" s="72"/>
      <c r="L1334" s="72"/>
      <c r="M1334" s="72"/>
      <c r="N1334" s="72"/>
      <c r="O1334" s="72"/>
      <c r="P1334" s="72"/>
      <c r="Q1334" s="72"/>
      <c r="R1334" s="72"/>
      <c r="S1334" s="72"/>
      <c r="T1334" s="72"/>
      <c r="U1334" s="72"/>
      <c r="V1334" s="72"/>
      <c r="W1334" s="72"/>
      <c r="X1334" s="72"/>
      <c r="Y1334" s="72"/>
      <c r="Z1334" s="72"/>
      <c r="AA1334" s="72"/>
      <c r="AB1334" s="72"/>
    </row>
    <row r="1335" spans="1:28" ht="15" customHeight="1" x14ac:dyDescent="0.25">
      <c r="A1335" s="261"/>
      <c r="B1335" s="270" t="str">
        <f>+'Lista de Precios'!$B$265</f>
        <v>Gabinete H° c/puerta de chapa 40x50x27</v>
      </c>
      <c r="C1335" s="67"/>
      <c r="D1335" s="251"/>
      <c r="E1335" s="180" t="str">
        <f>+'Lista de Precios'!$C$265</f>
        <v>Un</v>
      </c>
      <c r="F1335" s="181">
        <f>+'Lista de Precios'!$D$265</f>
        <v>59214.114720124206</v>
      </c>
      <c r="G1335" s="68">
        <v>1</v>
      </c>
      <c r="H1335" s="232">
        <f t="shared" si="19"/>
        <v>59214.114720124206</v>
      </c>
      <c r="I1335" s="72"/>
      <c r="J1335" s="72"/>
      <c r="K1335" s="72"/>
      <c r="L1335" s="72"/>
      <c r="M1335" s="72"/>
      <c r="N1335" s="72"/>
      <c r="O1335" s="72"/>
      <c r="P1335" s="72"/>
      <c r="Q1335" s="72"/>
      <c r="R1335" s="72"/>
      <c r="S1335" s="72"/>
      <c r="T1335" s="72"/>
      <c r="U1335" s="72"/>
      <c r="V1335" s="72"/>
      <c r="W1335" s="72"/>
      <c r="X1335" s="72"/>
      <c r="Y1335" s="72"/>
      <c r="Z1335" s="72"/>
      <c r="AA1335" s="72"/>
      <c r="AB1335" s="72"/>
    </row>
    <row r="1336" spans="1:28" ht="15" customHeight="1" x14ac:dyDescent="0.25">
      <c r="A1336" s="261"/>
      <c r="B1336" s="270" t="str">
        <f>+'Lista de Precios'!$B$266</f>
        <v>Regulador de gas natural 6 m3 4 bar c/flexible incorp.</v>
      </c>
      <c r="C1336" s="67"/>
      <c r="D1336" s="251"/>
      <c r="E1336" s="180" t="str">
        <f>+'Lista de Precios'!$C$266</f>
        <v>Un</v>
      </c>
      <c r="F1336" s="181">
        <f>+'Lista de Precios'!$D$266</f>
        <v>95584.514144909263</v>
      </c>
      <c r="G1336" s="68">
        <v>1</v>
      </c>
      <c r="H1336" s="232">
        <f t="shared" si="19"/>
        <v>95584.514144909263</v>
      </c>
      <c r="I1336" s="72"/>
      <c r="J1336" s="72"/>
      <c r="K1336" s="72"/>
      <c r="L1336" s="72"/>
      <c r="M1336" s="72"/>
      <c r="N1336" s="72"/>
      <c r="O1336" s="72"/>
      <c r="P1336" s="72"/>
      <c r="Q1336" s="72"/>
      <c r="R1336" s="72"/>
      <c r="S1336" s="72"/>
      <c r="T1336" s="72"/>
      <c r="U1336" s="72"/>
      <c r="V1336" s="72"/>
      <c r="W1336" s="72"/>
      <c r="X1336" s="72"/>
      <c r="Y1336" s="72"/>
      <c r="Z1336" s="72"/>
      <c r="AA1336" s="72"/>
      <c r="AB1336" s="72"/>
    </row>
    <row r="1337" spans="1:28" ht="15" customHeight="1" x14ac:dyDescent="0.25">
      <c r="A1337" s="261"/>
      <c r="B1337" s="215"/>
      <c r="C1337" s="233"/>
      <c r="D1337" s="288"/>
      <c r="E1337" s="180"/>
      <c r="F1337" s="181"/>
      <c r="G1337" s="68"/>
      <c r="H1337" s="232"/>
      <c r="I1337" s="72"/>
      <c r="J1337" s="72"/>
      <c r="K1337" s="72"/>
      <c r="L1337" s="72"/>
      <c r="M1337" s="72"/>
      <c r="N1337" s="72"/>
      <c r="O1337" s="72"/>
      <c r="P1337" s="72"/>
      <c r="Q1337" s="72"/>
      <c r="R1337" s="72"/>
      <c r="S1337" s="72"/>
      <c r="T1337" s="72"/>
      <c r="U1337" s="72"/>
      <c r="V1337" s="72"/>
      <c r="W1337" s="72"/>
      <c r="X1337" s="72"/>
      <c r="Y1337" s="72"/>
      <c r="Z1337" s="72"/>
      <c r="AA1337" s="72"/>
      <c r="AB1337" s="72"/>
    </row>
    <row r="1338" spans="1:28" ht="15" customHeight="1" x14ac:dyDescent="0.25">
      <c r="A1338" s="261"/>
      <c r="B1338" s="732" t="s">
        <v>186</v>
      </c>
      <c r="C1338" s="623"/>
      <c r="D1338" s="234"/>
      <c r="E1338" s="189"/>
      <c r="F1338" s="190"/>
      <c r="G1338" s="235"/>
      <c r="H1338" s="236">
        <f>SUM(H1339:H1340)</f>
        <v>187573.22219999999</v>
      </c>
      <c r="I1338" s="72"/>
      <c r="J1338" s="72"/>
      <c r="K1338" s="72"/>
      <c r="L1338" s="72"/>
      <c r="M1338" s="72"/>
      <c r="N1338" s="72"/>
      <c r="O1338" s="72"/>
      <c r="P1338" s="72"/>
      <c r="Q1338" s="72"/>
      <c r="R1338" s="72"/>
      <c r="S1338" s="72"/>
      <c r="T1338" s="72"/>
      <c r="U1338" s="72"/>
      <c r="V1338" s="72"/>
      <c r="W1338" s="72"/>
      <c r="X1338" s="72"/>
      <c r="Y1338" s="72"/>
      <c r="Z1338" s="72"/>
      <c r="AA1338" s="72"/>
      <c r="AB1338" s="72"/>
    </row>
    <row r="1339" spans="1:28" ht="15" customHeight="1" x14ac:dyDescent="0.2">
      <c r="A1339" s="261"/>
      <c r="B1339" s="720" t="s">
        <v>187</v>
      </c>
      <c r="C1339" s="623"/>
      <c r="D1339" s="233"/>
      <c r="E1339" s="180" t="s">
        <v>188</v>
      </c>
      <c r="F1339" s="181">
        <f>+'Mano de Obra'!$J$8</f>
        <v>10110.714599999999</v>
      </c>
      <c r="G1339" s="68">
        <v>16</v>
      </c>
      <c r="H1339" s="232">
        <f>PRODUCT(F1339*G1339)</f>
        <v>161771.43359999999</v>
      </c>
      <c r="I1339" s="72"/>
      <c r="J1339" s="72"/>
      <c r="K1339" s="72"/>
      <c r="L1339" s="72"/>
      <c r="M1339" s="72"/>
      <c r="N1339" s="72"/>
      <c r="O1339" s="72"/>
      <c r="P1339" s="72"/>
      <c r="Q1339" s="72"/>
      <c r="R1339" s="72"/>
      <c r="S1339" s="72"/>
      <c r="T1339" s="72"/>
      <c r="U1339" s="72"/>
      <c r="V1339" s="72"/>
      <c r="W1339" s="72"/>
      <c r="X1339" s="72"/>
      <c r="Y1339" s="72"/>
      <c r="Z1339" s="72"/>
      <c r="AA1339" s="72"/>
      <c r="AB1339" s="72"/>
    </row>
    <row r="1340" spans="1:28" ht="15" customHeight="1" x14ac:dyDescent="0.2">
      <c r="A1340" s="261"/>
      <c r="B1340" s="720" t="s">
        <v>191</v>
      </c>
      <c r="C1340" s="623"/>
      <c r="D1340" s="233"/>
      <c r="E1340" s="180" t="s">
        <v>188</v>
      </c>
      <c r="F1340" s="181">
        <f>+'Mano de Obra'!$J$10</f>
        <v>8600.5962</v>
      </c>
      <c r="G1340" s="68">
        <v>3</v>
      </c>
      <c r="H1340" s="232">
        <f>PRODUCT(F1340*G1340)</f>
        <v>25801.7886</v>
      </c>
      <c r="I1340" s="72"/>
      <c r="J1340" s="72"/>
      <c r="K1340" s="72"/>
      <c r="L1340" s="72"/>
      <c r="M1340" s="72"/>
      <c r="N1340" s="72"/>
      <c r="O1340" s="72"/>
      <c r="P1340" s="72"/>
      <c r="Q1340" s="72"/>
      <c r="R1340" s="72"/>
      <c r="S1340" s="72"/>
      <c r="T1340" s="72"/>
      <c r="U1340" s="72"/>
      <c r="V1340" s="72"/>
      <c r="W1340" s="72"/>
      <c r="X1340" s="72"/>
      <c r="Y1340" s="72"/>
      <c r="Z1340" s="72"/>
      <c r="AA1340" s="72"/>
      <c r="AB1340" s="72"/>
    </row>
    <row r="1341" spans="1:28" ht="15" customHeight="1" x14ac:dyDescent="0.2">
      <c r="A1341" s="261"/>
      <c r="B1341" s="721"/>
      <c r="C1341" s="722"/>
      <c r="D1341" s="252"/>
      <c r="E1341" s="196"/>
      <c r="F1341" s="253"/>
      <c r="G1341" s="238"/>
      <c r="H1341" s="254"/>
      <c r="I1341" s="72"/>
      <c r="J1341" s="72"/>
      <c r="K1341" s="72"/>
      <c r="L1341" s="72"/>
      <c r="M1341" s="72"/>
      <c r="N1341" s="72"/>
      <c r="O1341" s="72"/>
      <c r="P1341" s="72"/>
      <c r="Q1341" s="72"/>
      <c r="R1341" s="72"/>
      <c r="S1341" s="72"/>
      <c r="T1341" s="72"/>
      <c r="U1341" s="72"/>
      <c r="V1341" s="72"/>
      <c r="W1341" s="72"/>
      <c r="X1341" s="72"/>
      <c r="Y1341" s="72"/>
      <c r="Z1341" s="72"/>
      <c r="AA1341" s="72"/>
      <c r="AB1341" s="72"/>
    </row>
    <row r="1342" spans="1:28" ht="15" customHeight="1" x14ac:dyDescent="0.2">
      <c r="A1342" s="261"/>
      <c r="B1342" s="200"/>
      <c r="C1342" s="240"/>
      <c r="D1342" s="240"/>
      <c r="E1342" s="171"/>
      <c r="F1342" s="172"/>
      <c r="G1342" s="184"/>
      <c r="H1342" s="64"/>
      <c r="I1342" s="72"/>
      <c r="J1342" s="72"/>
      <c r="K1342" s="72"/>
      <c r="L1342" s="72"/>
      <c r="M1342" s="72"/>
      <c r="N1342" s="72"/>
      <c r="O1342" s="72"/>
      <c r="P1342" s="72"/>
      <c r="Q1342" s="72"/>
      <c r="R1342" s="72"/>
      <c r="S1342" s="72"/>
      <c r="T1342" s="72"/>
      <c r="U1342" s="72"/>
      <c r="V1342" s="72"/>
      <c r="W1342" s="72"/>
      <c r="X1342" s="72"/>
      <c r="Y1342" s="72"/>
      <c r="Z1342" s="72"/>
      <c r="AA1342" s="72"/>
      <c r="AB1342" s="72"/>
    </row>
    <row r="1343" spans="1:28" ht="15" customHeight="1" x14ac:dyDescent="0.25">
      <c r="A1343" s="261"/>
      <c r="B1343" s="203"/>
      <c r="C1343" s="63"/>
      <c r="D1343" s="63"/>
      <c r="E1343" s="171"/>
      <c r="F1343" s="172"/>
      <c r="G1343" s="241" t="s">
        <v>190</v>
      </c>
      <c r="H1343" s="242">
        <f>SUM(H1330,H1338)</f>
        <v>448648.1805483097</v>
      </c>
      <c r="I1343" s="72"/>
      <c r="J1343" s="72"/>
      <c r="K1343" s="72"/>
      <c r="L1343" s="72"/>
      <c r="M1343" s="72"/>
      <c r="N1343" s="72"/>
      <c r="O1343" s="72"/>
      <c r="P1343" s="72"/>
      <c r="Q1343" s="72"/>
      <c r="R1343" s="72"/>
      <c r="S1343" s="72"/>
      <c r="T1343" s="72"/>
      <c r="U1343" s="72"/>
      <c r="V1343" s="72"/>
      <c r="W1343" s="72"/>
      <c r="X1343" s="72"/>
      <c r="Y1343" s="72"/>
      <c r="Z1343" s="72"/>
      <c r="AA1343" s="72"/>
      <c r="AB1343" s="72"/>
    </row>
    <row r="1344" spans="1:28" ht="15" customHeight="1" x14ac:dyDescent="0.25">
      <c r="A1344" s="261"/>
      <c r="B1344" s="206"/>
      <c r="C1344" s="87"/>
      <c r="D1344" s="87"/>
      <c r="E1344" s="171"/>
      <c r="F1344" s="172"/>
      <c r="G1344" s="184"/>
      <c r="H1344" s="207"/>
      <c r="I1344" s="72"/>
      <c r="J1344" s="72"/>
      <c r="K1344" s="72"/>
      <c r="L1344" s="72"/>
      <c r="M1344" s="72"/>
      <c r="N1344" s="72"/>
      <c r="O1344" s="72"/>
      <c r="P1344" s="72"/>
      <c r="Q1344" s="72"/>
      <c r="R1344" s="72"/>
      <c r="S1344" s="72"/>
      <c r="T1344" s="72"/>
      <c r="U1344" s="72"/>
      <c r="V1344" s="72"/>
      <c r="W1344" s="72"/>
      <c r="X1344" s="72"/>
      <c r="Y1344" s="72"/>
      <c r="Z1344" s="72"/>
      <c r="AA1344" s="72"/>
      <c r="AB1344" s="72"/>
    </row>
    <row r="1345" spans="1:28" ht="15" customHeight="1" x14ac:dyDescent="0.2">
      <c r="A1345" s="261"/>
      <c r="B1345" s="203"/>
      <c r="C1345" s="63"/>
      <c r="D1345" s="63"/>
      <c r="E1345" s="171"/>
      <c r="F1345" s="172"/>
      <c r="G1345" s="63"/>
      <c r="H1345" s="64"/>
      <c r="I1345" s="72"/>
      <c r="J1345" s="72"/>
      <c r="K1345" s="72"/>
      <c r="L1345" s="72"/>
      <c r="M1345" s="72"/>
      <c r="N1345" s="72"/>
      <c r="O1345" s="72"/>
      <c r="P1345" s="72"/>
      <c r="Q1345" s="72"/>
      <c r="R1345" s="72"/>
      <c r="S1345" s="72"/>
      <c r="T1345" s="72"/>
      <c r="U1345" s="72"/>
      <c r="V1345" s="72"/>
      <c r="W1345" s="72"/>
      <c r="X1345" s="72"/>
      <c r="Y1345" s="72"/>
      <c r="Z1345" s="72"/>
      <c r="AA1345" s="72"/>
      <c r="AB1345" s="72"/>
    </row>
    <row r="1346" spans="1:28" ht="15" customHeight="1" x14ac:dyDescent="0.25">
      <c r="A1346" s="261"/>
      <c r="B1346" s="262"/>
      <c r="C1346" s="263"/>
      <c r="D1346" s="263"/>
      <c r="E1346" s="264"/>
      <c r="F1346" s="265"/>
      <c r="G1346" s="266"/>
      <c r="H1346" s="267"/>
      <c r="I1346" s="72"/>
      <c r="J1346" s="72"/>
      <c r="K1346" s="72"/>
      <c r="L1346" s="72"/>
      <c r="M1346" s="72"/>
      <c r="N1346" s="72"/>
      <c r="O1346" s="72"/>
      <c r="P1346" s="72"/>
      <c r="Q1346" s="72"/>
      <c r="R1346" s="72"/>
      <c r="S1346" s="72"/>
      <c r="T1346" s="72"/>
      <c r="U1346" s="72"/>
      <c r="V1346" s="72"/>
      <c r="W1346" s="72"/>
      <c r="X1346" s="72"/>
      <c r="Y1346" s="72"/>
      <c r="Z1346" s="72"/>
      <c r="AA1346" s="72"/>
      <c r="AB1346" s="72"/>
    </row>
    <row r="1347" spans="1:28" ht="15" customHeight="1" x14ac:dyDescent="0.2">
      <c r="A1347" s="261"/>
      <c r="B1347" s="307">
        <f>+Presupuesto!$A$97</f>
        <v>16</v>
      </c>
      <c r="C1347" s="742" t="str">
        <f>+Presupuesto!$B$97</f>
        <v>CALEFACCION</v>
      </c>
      <c r="D1347" s="724"/>
      <c r="E1347" s="724"/>
      <c r="F1347" s="724"/>
      <c r="G1347" s="724"/>
      <c r="H1347" s="725"/>
      <c r="I1347" s="72"/>
      <c r="J1347" s="72"/>
      <c r="K1347" s="72"/>
      <c r="L1347" s="72"/>
      <c r="M1347" s="72"/>
      <c r="N1347" s="72"/>
      <c r="O1347" s="72"/>
      <c r="P1347" s="72"/>
      <c r="Q1347" s="72"/>
      <c r="R1347" s="72"/>
      <c r="S1347" s="72"/>
      <c r="T1347" s="72"/>
      <c r="U1347" s="72"/>
      <c r="V1347" s="72"/>
      <c r="W1347" s="72"/>
      <c r="X1347" s="72"/>
      <c r="Y1347" s="72"/>
      <c r="Z1347" s="72"/>
      <c r="AA1347" s="72"/>
      <c r="AB1347" s="72"/>
    </row>
    <row r="1348" spans="1:28" ht="15" customHeight="1" x14ac:dyDescent="0.2">
      <c r="A1348" s="261"/>
      <c r="B1348" s="160" t="str">
        <f>+Presupuesto!A98</f>
        <v>16.1</v>
      </c>
      <c r="C1348" s="723" t="str">
        <f>+Presupuesto!B98</f>
        <v>Instalacion de caños de calefaccion</v>
      </c>
      <c r="D1348" s="724"/>
      <c r="E1348" s="724"/>
      <c r="F1348" s="724"/>
      <c r="G1348" s="725"/>
      <c r="H1348" s="161" t="str">
        <f>+Presupuesto!C98</f>
        <v>gl</v>
      </c>
      <c r="I1348" s="72"/>
      <c r="J1348" s="72"/>
      <c r="K1348" s="72"/>
      <c r="L1348" s="72"/>
      <c r="M1348" s="72"/>
      <c r="N1348" s="72"/>
      <c r="O1348" s="72"/>
      <c r="P1348" s="72"/>
      <c r="Q1348" s="72"/>
      <c r="R1348" s="72"/>
      <c r="S1348" s="72"/>
      <c r="T1348" s="72"/>
      <c r="U1348" s="72"/>
      <c r="V1348" s="72"/>
      <c r="W1348" s="72"/>
      <c r="X1348" s="72"/>
      <c r="Y1348" s="72"/>
      <c r="Z1348" s="72"/>
      <c r="AA1348" s="72"/>
      <c r="AB1348" s="72"/>
    </row>
    <row r="1349" spans="1:28" ht="15" customHeight="1" x14ac:dyDescent="0.25">
      <c r="A1349" s="261"/>
      <c r="B1349" s="726" t="s">
        <v>180</v>
      </c>
      <c r="C1349" s="727"/>
      <c r="D1349" s="220"/>
      <c r="E1349" s="729" t="s">
        <v>177</v>
      </c>
      <c r="F1349" s="163" t="s">
        <v>181</v>
      </c>
      <c r="G1349" s="221" t="s">
        <v>182</v>
      </c>
      <c r="H1349" s="222" t="s">
        <v>181</v>
      </c>
      <c r="I1349" s="72"/>
      <c r="J1349" s="72"/>
      <c r="K1349" s="72"/>
      <c r="L1349" s="72"/>
      <c r="M1349" s="72"/>
      <c r="N1349" s="72"/>
      <c r="O1349" s="72"/>
      <c r="P1349" s="72"/>
      <c r="Q1349" s="72"/>
      <c r="R1349" s="72"/>
      <c r="S1349" s="72"/>
      <c r="T1349" s="72"/>
      <c r="U1349" s="72"/>
      <c r="V1349" s="72"/>
      <c r="W1349" s="72"/>
      <c r="X1349" s="72"/>
      <c r="Y1349" s="72"/>
      <c r="Z1349" s="72"/>
      <c r="AA1349" s="72"/>
      <c r="AB1349" s="72"/>
    </row>
    <row r="1350" spans="1:28" ht="15" customHeight="1" x14ac:dyDescent="0.25">
      <c r="A1350" s="261"/>
      <c r="B1350" s="728"/>
      <c r="C1350" s="681"/>
      <c r="D1350" s="223"/>
      <c r="E1350" s="730"/>
      <c r="F1350" s="167" t="s">
        <v>183</v>
      </c>
      <c r="G1350" s="224" t="s">
        <v>184</v>
      </c>
      <c r="H1350" s="225" t="s">
        <v>178</v>
      </c>
      <c r="I1350" s="72"/>
      <c r="J1350" s="72"/>
      <c r="K1350" s="72"/>
      <c r="L1350" s="72"/>
      <c r="M1350" s="72"/>
      <c r="N1350" s="72"/>
      <c r="O1350" s="72"/>
      <c r="P1350" s="72"/>
      <c r="Q1350" s="72"/>
      <c r="R1350" s="72"/>
      <c r="S1350" s="72"/>
      <c r="T1350" s="72"/>
      <c r="U1350" s="72"/>
      <c r="V1350" s="72"/>
      <c r="W1350" s="72"/>
      <c r="X1350" s="72"/>
      <c r="Y1350" s="72"/>
      <c r="Z1350" s="72"/>
      <c r="AA1350" s="72"/>
      <c r="AB1350" s="72"/>
    </row>
    <row r="1351" spans="1:28" ht="15" customHeight="1" x14ac:dyDescent="0.2">
      <c r="A1351" s="261"/>
      <c r="B1351" s="170"/>
      <c r="C1351" s="89"/>
      <c r="D1351" s="89"/>
      <c r="E1351" s="171"/>
      <c r="F1351" s="172"/>
      <c r="G1351" s="89"/>
      <c r="H1351" s="226"/>
      <c r="I1351" s="72"/>
      <c r="J1351" s="72"/>
      <c r="K1351" s="72"/>
      <c r="L1351" s="72"/>
      <c r="M1351" s="72"/>
      <c r="N1351" s="72"/>
      <c r="O1351" s="72"/>
      <c r="P1351" s="72"/>
      <c r="Q1351" s="72"/>
      <c r="R1351" s="72"/>
      <c r="S1351" s="72"/>
      <c r="T1351" s="72"/>
      <c r="U1351" s="72"/>
      <c r="V1351" s="72"/>
      <c r="W1351" s="72"/>
      <c r="X1351" s="72"/>
      <c r="Y1351" s="72"/>
      <c r="Z1351" s="72"/>
      <c r="AA1351" s="72"/>
      <c r="AB1351" s="72"/>
    </row>
    <row r="1352" spans="1:28" ht="15" customHeight="1" x14ac:dyDescent="0.25">
      <c r="A1352" s="261"/>
      <c r="B1352" s="731" t="s">
        <v>185</v>
      </c>
      <c r="C1352" s="686"/>
      <c r="D1352" s="227"/>
      <c r="E1352" s="174"/>
      <c r="F1352" s="175"/>
      <c r="G1352" s="228"/>
      <c r="H1352" s="229">
        <f>SUM(H1353:H1376)</f>
        <v>949514.45571844082</v>
      </c>
      <c r="I1352" s="72"/>
      <c r="J1352" s="72"/>
      <c r="K1352" s="72"/>
      <c r="L1352" s="72"/>
      <c r="M1352" s="72"/>
      <c r="N1352" s="72"/>
      <c r="O1352" s="72"/>
      <c r="P1352" s="72"/>
      <c r="Q1352" s="72"/>
      <c r="R1352" s="72"/>
      <c r="S1352" s="72"/>
      <c r="T1352" s="72"/>
      <c r="U1352" s="72"/>
      <c r="V1352" s="72"/>
      <c r="W1352" s="72"/>
      <c r="X1352" s="72"/>
      <c r="Y1352" s="72"/>
      <c r="Z1352" s="72"/>
      <c r="AA1352" s="72"/>
      <c r="AB1352" s="72"/>
    </row>
    <row r="1353" spans="1:28" ht="15" customHeight="1" x14ac:dyDescent="0.25">
      <c r="A1353" s="261"/>
      <c r="B1353" s="270" t="str">
        <f>+'Lista de Precios'!$B$270</f>
        <v>Caño PN 25 magnum de 20 x m</v>
      </c>
      <c r="C1353" s="67"/>
      <c r="D1353" s="251"/>
      <c r="E1353" s="180" t="str">
        <f>+'Lista de Precios'!$C$270</f>
        <v>m</v>
      </c>
      <c r="F1353" s="181">
        <f>+'Lista de Precios'!$D$270</f>
        <v>2791.7149196435362</v>
      </c>
      <c r="G1353" s="68">
        <v>44.1</v>
      </c>
      <c r="H1353" s="232">
        <f t="shared" ref="H1353:H1376" si="20">PRODUCT(F1353*G1353)</f>
        <v>123114.62795627995</v>
      </c>
      <c r="I1353" s="72"/>
      <c r="J1353" s="72"/>
      <c r="K1353" s="72"/>
      <c r="L1353" s="72"/>
      <c r="M1353" s="72"/>
      <c r="N1353" s="72"/>
      <c r="O1353" s="72"/>
      <c r="P1353" s="72"/>
      <c r="Q1353" s="72"/>
      <c r="R1353" s="72"/>
      <c r="S1353" s="72"/>
      <c r="T1353" s="72"/>
      <c r="U1353" s="72"/>
      <c r="V1353" s="72"/>
      <c r="W1353" s="72"/>
      <c r="X1353" s="72"/>
      <c r="Y1353" s="72"/>
      <c r="Z1353" s="72"/>
      <c r="AA1353" s="72"/>
      <c r="AB1353" s="72"/>
    </row>
    <row r="1354" spans="1:28" ht="15" customHeight="1" x14ac:dyDescent="0.25">
      <c r="A1354" s="261"/>
      <c r="B1354" s="270" t="str">
        <f>+'Lista de Precios'!$B$269</f>
        <v>Caño PN 25 magnum de 25 x m</v>
      </c>
      <c r="C1354" s="67"/>
      <c r="D1354" s="251"/>
      <c r="E1354" s="180" t="str">
        <f>+'Lista de Precios'!$C$269</f>
        <v>m</v>
      </c>
      <c r="F1354" s="181">
        <f>+'Lista de Precios'!$D$269</f>
        <v>4040.2832117500379</v>
      </c>
      <c r="G1354" s="283">
        <v>43.6</v>
      </c>
      <c r="H1354" s="232">
        <f t="shared" si="20"/>
        <v>176156.34803230167</v>
      </c>
      <c r="I1354" s="72"/>
      <c r="J1354" s="72"/>
      <c r="K1354" s="72"/>
      <c r="L1354" s="72"/>
      <c r="M1354" s="72"/>
      <c r="N1354" s="72"/>
      <c r="O1354" s="72"/>
      <c r="P1354" s="72"/>
      <c r="Q1354" s="72"/>
      <c r="R1354" s="72"/>
      <c r="S1354" s="72"/>
      <c r="T1354" s="72"/>
      <c r="U1354" s="72"/>
      <c r="V1354" s="72"/>
      <c r="W1354" s="72"/>
      <c r="X1354" s="72"/>
      <c r="Y1354" s="72"/>
      <c r="Z1354" s="72"/>
      <c r="AA1354" s="72"/>
      <c r="AB1354" s="72"/>
    </row>
    <row r="1355" spans="1:28" ht="15" customHeight="1" x14ac:dyDescent="0.25">
      <c r="A1355" s="261"/>
      <c r="B1355" s="270" t="str">
        <f>+'Lista de Precios'!$B$268</f>
        <v>Caño PN 25 magnum de 32 x m</v>
      </c>
      <c r="C1355" s="67"/>
      <c r="D1355" s="251"/>
      <c r="E1355" s="180" t="str">
        <f>+'Lista de Precios'!$C$268</f>
        <v>m</v>
      </c>
      <c r="F1355" s="181">
        <f>+'Lista de Precios'!$D$268</f>
        <v>6290.0724854381679</v>
      </c>
      <c r="G1355" s="283">
        <v>34.700000000000003</v>
      </c>
      <c r="H1355" s="232">
        <f t="shared" si="20"/>
        <v>218265.51524470444</v>
      </c>
      <c r="I1355" s="72"/>
      <c r="J1355" s="72"/>
      <c r="K1355" s="72"/>
      <c r="L1355" s="72"/>
      <c r="M1355" s="72"/>
      <c r="N1355" s="72"/>
      <c r="O1355" s="72"/>
      <c r="P1355" s="72"/>
      <c r="Q1355" s="72"/>
      <c r="R1355" s="72"/>
      <c r="S1355" s="72"/>
      <c r="T1355" s="72"/>
      <c r="U1355" s="72"/>
      <c r="V1355" s="72"/>
      <c r="W1355" s="72"/>
      <c r="X1355" s="72"/>
      <c r="Y1355" s="72"/>
      <c r="Z1355" s="72"/>
      <c r="AA1355" s="72"/>
      <c r="AB1355" s="72"/>
    </row>
    <row r="1356" spans="1:28" ht="15" customHeight="1" x14ac:dyDescent="0.25">
      <c r="A1356" s="261"/>
      <c r="B1356" s="270" t="str">
        <f>+'Lista de Precios'!$B$271</f>
        <v>Codo a 90° c/RH 20 x 3/4"</v>
      </c>
      <c r="C1356" s="67"/>
      <c r="D1356" s="251"/>
      <c r="E1356" s="180" t="str">
        <f>+'Lista de Precios'!$C$271</f>
        <v>Un</v>
      </c>
      <c r="F1356" s="181">
        <f>+'Lista de Precios'!$D$271</f>
        <v>4267.10085538972</v>
      </c>
      <c r="G1356" s="283">
        <v>6</v>
      </c>
      <c r="H1356" s="232">
        <f t="shared" si="20"/>
        <v>25602.605132338322</v>
      </c>
      <c r="I1356" s="72"/>
      <c r="J1356" s="72"/>
      <c r="K1356" s="72"/>
      <c r="L1356" s="72"/>
      <c r="M1356" s="72"/>
      <c r="N1356" s="72"/>
      <c r="O1356" s="72"/>
      <c r="P1356" s="72"/>
      <c r="Q1356" s="72"/>
      <c r="R1356" s="72"/>
      <c r="S1356" s="72"/>
      <c r="T1356" s="72"/>
      <c r="U1356" s="72"/>
      <c r="V1356" s="72"/>
      <c r="W1356" s="72"/>
      <c r="X1356" s="72"/>
      <c r="Y1356" s="72"/>
      <c r="Z1356" s="72"/>
      <c r="AA1356" s="72"/>
      <c r="AB1356" s="72"/>
    </row>
    <row r="1357" spans="1:28" ht="15" customHeight="1" x14ac:dyDescent="0.25">
      <c r="A1357" s="261"/>
      <c r="B1357" s="270" t="str">
        <f>+'Lista de Precios'!$B$272</f>
        <v>Codo a 90° c/RH 20 x 1/2"</v>
      </c>
      <c r="C1357" s="67"/>
      <c r="D1357" s="251"/>
      <c r="E1357" s="180" t="str">
        <f>+'Lista de Precios'!$C$272</f>
        <v>Un</v>
      </c>
      <c r="F1357" s="181">
        <f>+'Lista de Precios'!$D$272</f>
        <v>2683.5184587306817</v>
      </c>
      <c r="G1357" s="283">
        <v>12</v>
      </c>
      <c r="H1357" s="232">
        <f t="shared" si="20"/>
        <v>32202.221504768182</v>
      </c>
      <c r="I1357" s="72"/>
      <c r="J1357" s="72"/>
      <c r="K1357" s="72"/>
      <c r="L1357" s="72"/>
      <c r="M1357" s="72"/>
      <c r="N1357" s="72"/>
      <c r="O1357" s="72"/>
      <c r="P1357" s="72"/>
      <c r="Q1357" s="72"/>
      <c r="R1357" s="72"/>
      <c r="S1357" s="72"/>
      <c r="T1357" s="72"/>
      <c r="U1357" s="72"/>
      <c r="V1357" s="72"/>
      <c r="W1357" s="72"/>
      <c r="X1357" s="72"/>
      <c r="Y1357" s="72"/>
      <c r="Z1357" s="72"/>
      <c r="AA1357" s="72"/>
      <c r="AB1357" s="72"/>
    </row>
    <row r="1358" spans="1:28" ht="15" customHeight="1" x14ac:dyDescent="0.25">
      <c r="A1358" s="261"/>
      <c r="B1358" s="270" t="str">
        <f>+'Lista de Precios'!$B$273</f>
        <v>Codo normal a 90° 20mm</v>
      </c>
      <c r="C1358" s="67"/>
      <c r="D1358" s="251"/>
      <c r="E1358" s="180" t="str">
        <f>+'Lista de Precios'!$C$273</f>
        <v>Un</v>
      </c>
      <c r="F1358" s="181">
        <f>+'Lista de Precios'!$D$273</f>
        <v>551.4549928896563</v>
      </c>
      <c r="G1358" s="283">
        <v>24</v>
      </c>
      <c r="H1358" s="232">
        <f t="shared" si="20"/>
        <v>13234.919829351751</v>
      </c>
      <c r="I1358" s="72"/>
      <c r="J1358" s="72"/>
      <c r="K1358" s="72"/>
      <c r="L1358" s="72"/>
      <c r="M1358" s="72"/>
      <c r="N1358" s="72"/>
      <c r="O1358" s="72"/>
      <c r="P1358" s="72"/>
      <c r="Q1358" s="72"/>
      <c r="R1358" s="72"/>
      <c r="S1358" s="72"/>
      <c r="T1358" s="72"/>
      <c r="U1358" s="72"/>
      <c r="V1358" s="72"/>
      <c r="W1358" s="72"/>
      <c r="X1358" s="72"/>
      <c r="Y1358" s="72"/>
      <c r="Z1358" s="72"/>
      <c r="AA1358" s="72"/>
      <c r="AB1358" s="72"/>
    </row>
    <row r="1359" spans="1:28" ht="15" customHeight="1" x14ac:dyDescent="0.25">
      <c r="A1359" s="261"/>
      <c r="B1359" s="270" t="str">
        <f>+'Lista de Precios'!$B$274</f>
        <v>Codo normal a 90° 25mm</v>
      </c>
      <c r="C1359" s="67"/>
      <c r="D1359" s="251"/>
      <c r="E1359" s="180" t="str">
        <f>+'Lista de Precios'!$C$274</f>
        <v>Un</v>
      </c>
      <c r="F1359" s="181">
        <f>+'Lista de Precios'!$D$274</f>
        <v>855.30685386022833</v>
      </c>
      <c r="G1359" s="283">
        <v>12</v>
      </c>
      <c r="H1359" s="232">
        <f t="shared" si="20"/>
        <v>10263.68224632274</v>
      </c>
      <c r="I1359" s="72"/>
      <c r="J1359" s="72"/>
      <c r="K1359" s="72"/>
      <c r="L1359" s="72"/>
      <c r="M1359" s="72"/>
      <c r="N1359" s="72"/>
      <c r="O1359" s="72"/>
      <c r="P1359" s="72"/>
      <c r="Q1359" s="72"/>
      <c r="R1359" s="72"/>
      <c r="S1359" s="72"/>
      <c r="T1359" s="72"/>
      <c r="U1359" s="72"/>
      <c r="V1359" s="72"/>
      <c r="W1359" s="72"/>
      <c r="X1359" s="72"/>
      <c r="Y1359" s="72"/>
      <c r="Z1359" s="72"/>
      <c r="AA1359" s="72"/>
      <c r="AB1359" s="72"/>
    </row>
    <row r="1360" spans="1:28" ht="15" customHeight="1" x14ac:dyDescent="0.25">
      <c r="A1360" s="261"/>
      <c r="B1360" s="270" t="str">
        <f>+'Lista de Precios'!$B$275</f>
        <v>Codo normal a 90° 32mm</v>
      </c>
      <c r="C1360" s="67"/>
      <c r="D1360" s="251"/>
      <c r="E1360" s="180" t="str">
        <f>+'Lista de Precios'!$C$275</f>
        <v>Un</v>
      </c>
      <c r="F1360" s="181">
        <f>+'Lista de Precios'!$D$275</f>
        <v>1302.034963495978</v>
      </c>
      <c r="G1360" s="283">
        <v>8</v>
      </c>
      <c r="H1360" s="232">
        <f t="shared" si="20"/>
        <v>10416.279707967824</v>
      </c>
      <c r="I1360" s="72"/>
      <c r="J1360" s="72"/>
      <c r="K1360" s="72"/>
      <c r="L1360" s="72"/>
      <c r="M1360" s="72"/>
      <c r="N1360" s="72"/>
      <c r="O1360" s="72"/>
      <c r="P1360" s="72"/>
      <c r="Q1360" s="72"/>
      <c r="R1360" s="72"/>
      <c r="S1360" s="72"/>
      <c r="T1360" s="72"/>
      <c r="U1360" s="72"/>
      <c r="V1360" s="72"/>
      <c r="W1360" s="72"/>
      <c r="X1360" s="72"/>
      <c r="Y1360" s="72"/>
      <c r="Z1360" s="72"/>
      <c r="AA1360" s="72"/>
      <c r="AB1360" s="72"/>
    </row>
    <row r="1361" spans="1:28" ht="15" customHeight="1" x14ac:dyDescent="0.25">
      <c r="A1361" s="261"/>
      <c r="B1361" s="270" t="str">
        <f>+'Lista de Precios'!$B$276</f>
        <v>Codo normal a 45° 25mm</v>
      </c>
      <c r="C1361" s="67"/>
      <c r="D1361" s="251"/>
      <c r="E1361" s="180" t="str">
        <f>+'Lista de Precios'!$C$276</f>
        <v>Un</v>
      </c>
      <c r="F1361" s="181">
        <f>+'Lista de Precios'!$D$276</f>
        <v>1203.799548120099</v>
      </c>
      <c r="G1361" s="283">
        <v>6</v>
      </c>
      <c r="H1361" s="232">
        <f t="shared" si="20"/>
        <v>7222.7972887205942</v>
      </c>
      <c r="I1361" s="72"/>
      <c r="J1361" s="72"/>
      <c r="K1361" s="72"/>
      <c r="L1361" s="72"/>
      <c r="M1361" s="72"/>
      <c r="N1361" s="72"/>
      <c r="O1361" s="72"/>
      <c r="P1361" s="72"/>
      <c r="Q1361" s="72"/>
      <c r="R1361" s="72"/>
      <c r="S1361" s="72"/>
      <c r="T1361" s="72"/>
      <c r="U1361" s="72"/>
      <c r="V1361" s="72"/>
      <c r="W1361" s="72"/>
      <c r="X1361" s="72"/>
      <c r="Y1361" s="72"/>
      <c r="Z1361" s="72"/>
      <c r="AA1361" s="72"/>
      <c r="AB1361" s="72"/>
    </row>
    <row r="1362" spans="1:28" ht="15" customHeight="1" x14ac:dyDescent="0.25">
      <c r="A1362" s="261"/>
      <c r="B1362" s="270" t="str">
        <f>+'Lista de Precios'!$B$277</f>
        <v>Tee normal 20</v>
      </c>
      <c r="C1362" s="67"/>
      <c r="D1362" s="251"/>
      <c r="E1362" s="180" t="str">
        <f>+'Lista de Precios'!$C$277</f>
        <v>Un</v>
      </c>
      <c r="F1362" s="181">
        <f>+'Lista de Precios'!$D$277</f>
        <v>767.89588122677651</v>
      </c>
      <c r="G1362" s="283">
        <v>12</v>
      </c>
      <c r="H1362" s="232">
        <f t="shared" si="20"/>
        <v>9214.7505747213181</v>
      </c>
      <c r="I1362" s="72"/>
      <c r="J1362" s="72"/>
      <c r="K1362" s="72"/>
      <c r="L1362" s="72"/>
      <c r="M1362" s="72"/>
      <c r="N1362" s="72"/>
      <c r="O1362" s="72"/>
      <c r="P1362" s="72"/>
      <c r="Q1362" s="72"/>
      <c r="R1362" s="72"/>
      <c r="S1362" s="72"/>
      <c r="T1362" s="72"/>
      <c r="U1362" s="72"/>
      <c r="V1362" s="72"/>
      <c r="W1362" s="72"/>
      <c r="X1362" s="72"/>
      <c r="Y1362" s="72"/>
      <c r="Z1362" s="72"/>
      <c r="AA1362" s="72"/>
      <c r="AB1362" s="72"/>
    </row>
    <row r="1363" spans="1:28" ht="15" customHeight="1" x14ac:dyDescent="0.25">
      <c r="A1363" s="261"/>
      <c r="B1363" s="270" t="str">
        <f>+'Lista de Precios'!$B$278</f>
        <v>Tee reducción externa 20 E 20</v>
      </c>
      <c r="C1363" s="67"/>
      <c r="D1363" s="251"/>
      <c r="E1363" s="180" t="str">
        <f>+'Lista de Precios'!$C$278</f>
        <v>Un</v>
      </c>
      <c r="F1363" s="181">
        <f>+'Lista de Precios'!$D$278</f>
        <v>774.7870700332553</v>
      </c>
      <c r="G1363" s="283">
        <v>6</v>
      </c>
      <c r="H1363" s="232">
        <f t="shared" si="20"/>
        <v>4648.7224201995323</v>
      </c>
      <c r="I1363" s="72"/>
      <c r="J1363" s="72"/>
      <c r="K1363" s="72"/>
      <c r="L1363" s="72"/>
      <c r="M1363" s="72"/>
      <c r="N1363" s="72"/>
      <c r="O1363" s="72"/>
      <c r="P1363" s="72"/>
      <c r="Q1363" s="72"/>
      <c r="R1363" s="72"/>
      <c r="S1363" s="72"/>
      <c r="T1363" s="72"/>
      <c r="U1363" s="72"/>
      <c r="V1363" s="72"/>
      <c r="W1363" s="72"/>
      <c r="X1363" s="72"/>
      <c r="Y1363" s="72"/>
      <c r="Z1363" s="72"/>
      <c r="AA1363" s="72"/>
      <c r="AB1363" s="72"/>
    </row>
    <row r="1364" spans="1:28" ht="15" customHeight="1" x14ac:dyDescent="0.25">
      <c r="A1364" s="261"/>
      <c r="B1364" s="270" t="str">
        <f>+'Lista de Precios'!$B$279</f>
        <v>Tee reducción externa 20 E 25</v>
      </c>
      <c r="C1364" s="67"/>
      <c r="D1364" s="251"/>
      <c r="E1364" s="180" t="str">
        <f>+'Lista de Precios'!$C$279</f>
        <v>Un</v>
      </c>
      <c r="F1364" s="181">
        <f>+'Lista de Precios'!$D$279</f>
        <v>1598.9476691486566</v>
      </c>
      <c r="G1364" s="283">
        <v>6</v>
      </c>
      <c r="H1364" s="232">
        <f t="shared" si="20"/>
        <v>9593.6860148919404</v>
      </c>
      <c r="I1364" s="72"/>
      <c r="J1364" s="72"/>
      <c r="K1364" s="72"/>
      <c r="L1364" s="72"/>
      <c r="M1364" s="72"/>
      <c r="N1364" s="72"/>
      <c r="O1364" s="72"/>
      <c r="P1364" s="72"/>
      <c r="Q1364" s="72"/>
      <c r="R1364" s="72"/>
      <c r="S1364" s="72"/>
      <c r="T1364" s="72"/>
      <c r="U1364" s="72"/>
      <c r="V1364" s="72"/>
      <c r="W1364" s="72"/>
      <c r="X1364" s="72"/>
      <c r="Y1364" s="72"/>
      <c r="Z1364" s="72"/>
      <c r="AA1364" s="72"/>
      <c r="AB1364" s="72"/>
    </row>
    <row r="1365" spans="1:28" ht="15" customHeight="1" x14ac:dyDescent="0.25">
      <c r="A1365" s="261"/>
      <c r="B1365" s="270" t="str">
        <f>+'Lista de Precios'!$B$280</f>
        <v>Tee reducción externa 20 E 32</v>
      </c>
      <c r="C1365" s="67"/>
      <c r="D1365" s="251"/>
      <c r="E1365" s="180" t="str">
        <f>+'Lista de Precios'!$C$280</f>
        <v>Un</v>
      </c>
      <c r="F1365" s="181">
        <f>+'Lista de Precios'!$D$280</f>
        <v>2766.2127244084245</v>
      </c>
      <c r="G1365" s="283">
        <v>8</v>
      </c>
      <c r="H1365" s="232">
        <f t="shared" si="20"/>
        <v>22129.701795267396</v>
      </c>
      <c r="I1365" s="72"/>
      <c r="J1365" s="72"/>
      <c r="K1365" s="72"/>
      <c r="L1365" s="72"/>
      <c r="M1365" s="72"/>
      <c r="N1365" s="72"/>
      <c r="O1365" s="72"/>
      <c r="P1365" s="72"/>
      <c r="Q1365" s="72"/>
      <c r="R1365" s="72"/>
      <c r="S1365" s="72"/>
      <c r="T1365" s="72"/>
      <c r="U1365" s="72"/>
      <c r="V1365" s="72"/>
      <c r="W1365" s="72"/>
      <c r="X1365" s="72"/>
      <c r="Y1365" s="72"/>
      <c r="Z1365" s="72"/>
      <c r="AA1365" s="72"/>
      <c r="AB1365" s="72"/>
    </row>
    <row r="1366" spans="1:28" ht="15" customHeight="1" x14ac:dyDescent="0.25">
      <c r="A1366" s="261"/>
      <c r="B1366" s="270" t="str">
        <f>+'Lista de Precios'!$B$281</f>
        <v>Tee reducción central 32x20</v>
      </c>
      <c r="C1366" s="67"/>
      <c r="D1366" s="251"/>
      <c r="E1366" s="180" t="str">
        <f>+'Lista de Precios'!$C$281</f>
        <v>Un</v>
      </c>
      <c r="F1366" s="181">
        <f>+'Lista de Precios'!$D$281</f>
        <v>2428.78430544805</v>
      </c>
      <c r="G1366" s="283">
        <v>4</v>
      </c>
      <c r="H1366" s="232">
        <f t="shared" si="20"/>
        <v>9715.1372217921999</v>
      </c>
      <c r="I1366" s="72"/>
      <c r="J1366" s="72"/>
      <c r="K1366" s="72"/>
      <c r="L1366" s="72"/>
      <c r="M1366" s="72"/>
      <c r="N1366" s="72"/>
      <c r="O1366" s="72"/>
      <c r="P1366" s="72"/>
      <c r="Q1366" s="72"/>
      <c r="R1366" s="72"/>
      <c r="S1366" s="72"/>
      <c r="T1366" s="72"/>
      <c r="U1366" s="72"/>
      <c r="V1366" s="72"/>
      <c r="W1366" s="72"/>
      <c r="X1366" s="72"/>
      <c r="Y1366" s="72"/>
      <c r="Z1366" s="72"/>
      <c r="AA1366" s="72"/>
      <c r="AB1366" s="72"/>
    </row>
    <row r="1367" spans="1:28" ht="15" customHeight="1" x14ac:dyDescent="0.25">
      <c r="A1367" s="261"/>
      <c r="B1367" s="270" t="str">
        <f>+'Lista de Precios'!$B$282</f>
        <v>Tee reducción central 32x25</v>
      </c>
      <c r="C1367" s="67"/>
      <c r="D1367" s="251"/>
      <c r="E1367" s="180" t="str">
        <f>+'Lista de Precios'!$C$282</f>
        <v>Un</v>
      </c>
      <c r="F1367" s="181">
        <f>+'Lista de Precios'!$D$282</f>
        <v>3243.1597362349953</v>
      </c>
      <c r="G1367" s="283">
        <v>2</v>
      </c>
      <c r="H1367" s="232">
        <f t="shared" si="20"/>
        <v>6486.3194724699906</v>
      </c>
      <c r="I1367" s="72"/>
      <c r="J1367" s="72"/>
      <c r="K1367" s="72"/>
      <c r="L1367" s="72"/>
      <c r="M1367" s="72"/>
      <c r="N1367" s="72"/>
      <c r="O1367" s="72"/>
      <c r="P1367" s="72"/>
      <c r="Q1367" s="72"/>
      <c r="R1367" s="72"/>
      <c r="S1367" s="72"/>
      <c r="T1367" s="72"/>
      <c r="U1367" s="72"/>
      <c r="V1367" s="72"/>
      <c r="W1367" s="72"/>
      <c r="X1367" s="72"/>
      <c r="Y1367" s="72"/>
      <c r="Z1367" s="72"/>
      <c r="AA1367" s="72"/>
      <c r="AB1367" s="72"/>
    </row>
    <row r="1368" spans="1:28" ht="15" customHeight="1" x14ac:dyDescent="0.25">
      <c r="A1368" s="261"/>
      <c r="B1368" s="270" t="str">
        <f>+'Lista de Precios'!$B$283</f>
        <v>Buje de reducción 32x25</v>
      </c>
      <c r="C1368" s="67"/>
      <c r="D1368" s="251"/>
      <c r="E1368" s="180" t="str">
        <f>+'Lista de Precios'!$C$283</f>
        <v>Un</v>
      </c>
      <c r="F1368" s="181">
        <f>+'Lista de Precios'!$D$283</f>
        <v>1282.352704979098</v>
      </c>
      <c r="G1368" s="283">
        <v>2</v>
      </c>
      <c r="H1368" s="232">
        <f t="shared" si="20"/>
        <v>2564.705409958196</v>
      </c>
      <c r="I1368" s="72"/>
      <c r="J1368" s="72"/>
      <c r="K1368" s="72"/>
      <c r="L1368" s="72"/>
      <c r="M1368" s="72"/>
      <c r="N1368" s="72"/>
      <c r="O1368" s="72"/>
      <c r="P1368" s="72"/>
      <c r="Q1368" s="72"/>
      <c r="R1368" s="72"/>
      <c r="S1368" s="72"/>
      <c r="T1368" s="72"/>
      <c r="U1368" s="72"/>
      <c r="V1368" s="72"/>
      <c r="W1368" s="72"/>
      <c r="X1368" s="72"/>
      <c r="Y1368" s="72"/>
      <c r="Z1368" s="72"/>
      <c r="AA1368" s="72"/>
      <c r="AB1368" s="72"/>
    </row>
    <row r="1369" spans="1:28" ht="15" customHeight="1" x14ac:dyDescent="0.25">
      <c r="A1369" s="261"/>
      <c r="B1369" s="270" t="str">
        <f>+'Lista de Precios'!$B$284</f>
        <v>Unión normal 20</v>
      </c>
      <c r="C1369" s="67"/>
      <c r="D1369" s="251"/>
      <c r="E1369" s="180" t="str">
        <f>+'Lista de Precios'!$C$284</f>
        <v>Un</v>
      </c>
      <c r="F1369" s="181">
        <f>+'Lista de Precios'!$D$284</f>
        <v>2996.1641801271558</v>
      </c>
      <c r="G1369" s="283">
        <v>12</v>
      </c>
      <c r="H1369" s="232">
        <f t="shared" si="20"/>
        <v>35953.970161525867</v>
      </c>
      <c r="I1369" s="72"/>
      <c r="J1369" s="72"/>
      <c r="K1369" s="72"/>
      <c r="L1369" s="72"/>
      <c r="M1369" s="72"/>
      <c r="N1369" s="72"/>
      <c r="O1369" s="72"/>
      <c r="P1369" s="72"/>
      <c r="Q1369" s="72"/>
      <c r="R1369" s="72"/>
      <c r="S1369" s="72"/>
      <c r="T1369" s="72"/>
      <c r="U1369" s="72"/>
      <c r="V1369" s="72"/>
      <c r="W1369" s="72"/>
      <c r="X1369" s="72"/>
      <c r="Y1369" s="72"/>
      <c r="Z1369" s="72"/>
      <c r="AA1369" s="72"/>
      <c r="AB1369" s="72"/>
    </row>
    <row r="1370" spans="1:28" ht="15" customHeight="1" x14ac:dyDescent="0.25">
      <c r="A1370" s="261"/>
      <c r="B1370" s="270" t="str">
        <f>+'Lista de Precios'!$B$285</f>
        <v>Unión normal 25</v>
      </c>
      <c r="C1370" s="67"/>
      <c r="D1370" s="251"/>
      <c r="E1370" s="180" t="str">
        <f>+'Lista de Precios'!$C$285</f>
        <v>Un</v>
      </c>
      <c r="F1370" s="181">
        <f>+'Lista de Precios'!$D$285</f>
        <v>3818.022386694684</v>
      </c>
      <c r="G1370" s="283">
        <v>10</v>
      </c>
      <c r="H1370" s="232">
        <f t="shared" si="20"/>
        <v>38180.223866946842</v>
      </c>
      <c r="I1370" s="72"/>
      <c r="J1370" s="72"/>
      <c r="K1370" s="72"/>
      <c r="L1370" s="72"/>
      <c r="M1370" s="72"/>
      <c r="N1370" s="72"/>
      <c r="O1370" s="72"/>
      <c r="P1370" s="72"/>
      <c r="Q1370" s="72"/>
      <c r="R1370" s="72"/>
      <c r="S1370" s="72"/>
      <c r="T1370" s="72"/>
      <c r="U1370" s="72"/>
      <c r="V1370" s="72"/>
      <c r="W1370" s="72"/>
      <c r="X1370" s="72"/>
      <c r="Y1370" s="72"/>
      <c r="Z1370" s="72"/>
      <c r="AA1370" s="72"/>
      <c r="AB1370" s="72"/>
    </row>
    <row r="1371" spans="1:28" ht="15" customHeight="1" x14ac:dyDescent="0.25">
      <c r="A1371" s="261"/>
      <c r="B1371" s="270" t="str">
        <f>+'Lista de Precios'!$B$286</f>
        <v>Unión normal 32</v>
      </c>
      <c r="C1371" s="67"/>
      <c r="D1371" s="251"/>
      <c r="E1371" s="180" t="str">
        <f>+'Lista de Precios'!$C$286</f>
        <v>Un</v>
      </c>
      <c r="F1371" s="181">
        <f>+'Lista de Precios'!$D$286</f>
        <v>4577.22034051839</v>
      </c>
      <c r="G1371" s="283">
        <v>6</v>
      </c>
      <c r="H1371" s="232">
        <f t="shared" si="20"/>
        <v>27463.32204311034</v>
      </c>
      <c r="I1371" s="72"/>
      <c r="J1371" s="72"/>
      <c r="K1371" s="72"/>
      <c r="L1371" s="72"/>
      <c r="M1371" s="72"/>
      <c r="N1371" s="72"/>
      <c r="O1371" s="72"/>
      <c r="P1371" s="72"/>
      <c r="Q1371" s="72"/>
      <c r="R1371" s="72"/>
      <c r="S1371" s="72"/>
      <c r="T1371" s="72"/>
      <c r="U1371" s="72"/>
      <c r="V1371" s="72"/>
      <c r="W1371" s="72"/>
      <c r="X1371" s="72"/>
      <c r="Y1371" s="72"/>
      <c r="Z1371" s="72"/>
      <c r="AA1371" s="72"/>
      <c r="AB1371" s="72"/>
    </row>
    <row r="1372" spans="1:28" ht="15" customHeight="1" x14ac:dyDescent="0.25">
      <c r="A1372" s="261"/>
      <c r="B1372" s="270" t="str">
        <f>+'Lista de Precios'!$B$287</f>
        <v>Tapa hembra 20</v>
      </c>
      <c r="C1372" s="67"/>
      <c r="D1372" s="251"/>
      <c r="E1372" s="180" t="str">
        <f>+'Lista de Precios'!$C$287</f>
        <v>Un</v>
      </c>
      <c r="F1372" s="181">
        <f>+'Lista de Precios'!$D$287</f>
        <v>480.30466762555136</v>
      </c>
      <c r="G1372" s="283">
        <v>18</v>
      </c>
      <c r="H1372" s="232">
        <f t="shared" si="20"/>
        <v>8645.4840172599252</v>
      </c>
      <c r="I1372" s="72"/>
      <c r="J1372" s="72"/>
      <c r="K1372" s="72"/>
      <c r="L1372" s="72"/>
      <c r="M1372" s="72"/>
      <c r="N1372" s="72"/>
      <c r="O1372" s="72"/>
      <c r="P1372" s="72"/>
      <c r="Q1372" s="72"/>
      <c r="R1372" s="72"/>
      <c r="S1372" s="72"/>
      <c r="T1372" s="72"/>
      <c r="U1372" s="72"/>
      <c r="V1372" s="72"/>
      <c r="W1372" s="72"/>
      <c r="X1372" s="72"/>
      <c r="Y1372" s="72"/>
      <c r="Z1372" s="72"/>
      <c r="AA1372" s="72"/>
      <c r="AB1372" s="72"/>
    </row>
    <row r="1373" spans="1:28" ht="15" customHeight="1" x14ac:dyDescent="0.25">
      <c r="A1373" s="261"/>
      <c r="B1373" s="270" t="str">
        <f>+'Lista de Precios'!$B$288</f>
        <v>Tapa hembra 25</v>
      </c>
      <c r="C1373" s="67"/>
      <c r="D1373" s="251"/>
      <c r="E1373" s="180" t="str">
        <f>+'Lista de Precios'!$C$288</f>
        <v>Un</v>
      </c>
      <c r="F1373" s="181">
        <f>+'Lista de Precios'!$D$288</f>
        <v>818.16478518865188</v>
      </c>
      <c r="G1373" s="283">
        <v>6</v>
      </c>
      <c r="H1373" s="232">
        <f t="shared" si="20"/>
        <v>4908.9887111319113</v>
      </c>
      <c r="I1373" s="72"/>
      <c r="J1373" s="72"/>
      <c r="K1373" s="72"/>
      <c r="L1373" s="72"/>
      <c r="M1373" s="72"/>
      <c r="N1373" s="72"/>
      <c r="O1373" s="72"/>
      <c r="P1373" s="72"/>
      <c r="Q1373" s="72"/>
      <c r="R1373" s="72"/>
      <c r="S1373" s="72"/>
      <c r="T1373" s="72"/>
      <c r="U1373" s="72"/>
      <c r="V1373" s="72"/>
      <c r="W1373" s="72"/>
      <c r="X1373" s="72"/>
      <c r="Y1373" s="72"/>
      <c r="Z1373" s="72"/>
      <c r="AA1373" s="72"/>
      <c r="AB1373" s="72"/>
    </row>
    <row r="1374" spans="1:28" ht="15" customHeight="1" x14ac:dyDescent="0.25">
      <c r="A1374" s="261"/>
      <c r="B1374" s="270" t="str">
        <f>+'Lista de Precios'!$B$289</f>
        <v>Covertor p/caño 20</v>
      </c>
      <c r="C1374" s="67"/>
      <c r="D1374" s="251"/>
      <c r="E1374" s="180" t="str">
        <f>+'Lista de Precios'!$C$289</f>
        <v>m</v>
      </c>
      <c r="F1374" s="181">
        <f>+'Lista de Precios'!$D$289</f>
        <v>1086.2496174815155</v>
      </c>
      <c r="G1374" s="283">
        <f>+G1353</f>
        <v>44.1</v>
      </c>
      <c r="H1374" s="232">
        <f t="shared" si="20"/>
        <v>47903.608130934837</v>
      </c>
      <c r="I1374" s="72"/>
      <c r="J1374" s="72"/>
      <c r="K1374" s="72"/>
      <c r="L1374" s="72"/>
      <c r="M1374" s="72"/>
      <c r="N1374" s="72"/>
      <c r="O1374" s="72"/>
      <c r="P1374" s="72"/>
      <c r="Q1374" s="72"/>
      <c r="R1374" s="72"/>
      <c r="S1374" s="72"/>
      <c r="T1374" s="72"/>
      <c r="U1374" s="72"/>
      <c r="V1374" s="72"/>
      <c r="W1374" s="72"/>
      <c r="X1374" s="72"/>
      <c r="Y1374" s="72"/>
      <c r="Z1374" s="72"/>
      <c r="AA1374" s="72"/>
      <c r="AB1374" s="72"/>
    </row>
    <row r="1375" spans="1:28" ht="15" customHeight="1" x14ac:dyDescent="0.25">
      <c r="A1375" s="261"/>
      <c r="B1375" s="270" t="str">
        <f>+'Lista de Precios'!$B$290</f>
        <v>Covertor p/caño 25</v>
      </c>
      <c r="C1375" s="67"/>
      <c r="D1375" s="251"/>
      <c r="E1375" s="180" t="str">
        <f>+'Lista de Precios'!$C$290</f>
        <v>m</v>
      </c>
      <c r="F1375" s="181">
        <f>+'Lista de Precios'!$D$290</f>
        <v>1192.5913732863605</v>
      </c>
      <c r="G1375" s="283">
        <f>+G1354</f>
        <v>43.6</v>
      </c>
      <c r="H1375" s="232">
        <f t="shared" si="20"/>
        <v>51996.983875285317</v>
      </c>
      <c r="I1375" s="72"/>
      <c r="J1375" s="72"/>
      <c r="K1375" s="72"/>
      <c r="L1375" s="72"/>
      <c r="M1375" s="72"/>
      <c r="N1375" s="72"/>
      <c r="O1375" s="72"/>
      <c r="P1375" s="72"/>
      <c r="Q1375" s="72"/>
      <c r="R1375" s="72"/>
      <c r="S1375" s="72"/>
      <c r="T1375" s="72"/>
      <c r="U1375" s="72"/>
      <c r="V1375" s="72"/>
      <c r="W1375" s="72"/>
      <c r="X1375" s="72"/>
      <c r="Y1375" s="72"/>
      <c r="Z1375" s="72"/>
      <c r="AA1375" s="72"/>
      <c r="AB1375" s="72"/>
    </row>
    <row r="1376" spans="1:28" ht="15" customHeight="1" x14ac:dyDescent="0.25">
      <c r="A1376" s="261"/>
      <c r="B1376" s="270" t="str">
        <f>+'Lista de Precios'!$B$291</f>
        <v>Covertor p/caño 32</v>
      </c>
      <c r="C1376" s="67"/>
      <c r="D1376" s="251"/>
      <c r="E1376" s="180" t="str">
        <f>+'Lista de Precios'!$C$291</f>
        <v>m</v>
      </c>
      <c r="F1376" s="181">
        <f>+'Lista de Precios'!$D$291</f>
        <v>1545.5289642705952</v>
      </c>
      <c r="G1376" s="283">
        <f>+G1355</f>
        <v>34.700000000000003</v>
      </c>
      <c r="H1376" s="232">
        <f t="shared" si="20"/>
        <v>53629.855060189657</v>
      </c>
      <c r="I1376" s="72"/>
      <c r="J1376" s="72"/>
      <c r="K1376" s="72"/>
      <c r="L1376" s="72"/>
      <c r="M1376" s="72"/>
      <c r="N1376" s="72"/>
      <c r="O1376" s="72"/>
      <c r="P1376" s="72"/>
      <c r="Q1376" s="72"/>
      <c r="R1376" s="72"/>
      <c r="S1376" s="72"/>
      <c r="T1376" s="72"/>
      <c r="U1376" s="72"/>
      <c r="V1376" s="72"/>
      <c r="W1376" s="72"/>
      <c r="X1376" s="72"/>
      <c r="Y1376" s="72"/>
      <c r="Z1376" s="72"/>
      <c r="AA1376" s="72"/>
      <c r="AB1376" s="72"/>
    </row>
    <row r="1377" spans="1:28" ht="15" customHeight="1" x14ac:dyDescent="0.25">
      <c r="A1377" s="261"/>
      <c r="B1377" s="215"/>
      <c r="C1377" s="233"/>
      <c r="D1377" s="288"/>
      <c r="E1377" s="180"/>
      <c r="F1377" s="181"/>
      <c r="G1377" s="68"/>
      <c r="H1377" s="232"/>
      <c r="I1377" s="72"/>
      <c r="J1377" s="72"/>
      <c r="K1377" s="72"/>
      <c r="L1377" s="72"/>
      <c r="M1377" s="72"/>
      <c r="N1377" s="72"/>
      <c r="O1377" s="72"/>
      <c r="P1377" s="72"/>
      <c r="Q1377" s="72"/>
      <c r="R1377" s="72"/>
      <c r="S1377" s="72"/>
      <c r="T1377" s="72"/>
      <c r="U1377" s="72"/>
      <c r="V1377" s="72"/>
      <c r="W1377" s="72"/>
      <c r="X1377" s="72"/>
      <c r="Y1377" s="72"/>
      <c r="Z1377" s="72"/>
      <c r="AA1377" s="72"/>
      <c r="AB1377" s="72"/>
    </row>
    <row r="1378" spans="1:28" ht="15" customHeight="1" x14ac:dyDescent="0.25">
      <c r="A1378" s="261"/>
      <c r="B1378" s="732" t="s">
        <v>186</v>
      </c>
      <c r="C1378" s="623"/>
      <c r="D1378" s="234"/>
      <c r="E1378" s="189"/>
      <c r="F1378" s="190"/>
      <c r="G1378" s="235"/>
      <c r="H1378" s="236">
        <f>SUM(H1379:H1380)</f>
        <v>1244337.5616000001</v>
      </c>
      <c r="I1378" s="72"/>
      <c r="J1378" s="72"/>
      <c r="K1378" s="72"/>
      <c r="L1378" s="72"/>
      <c r="M1378" s="72"/>
      <c r="N1378" s="72"/>
      <c r="O1378" s="72"/>
      <c r="P1378" s="72"/>
      <c r="Q1378" s="72"/>
      <c r="R1378" s="72"/>
      <c r="S1378" s="72"/>
      <c r="T1378" s="72"/>
      <c r="U1378" s="72"/>
      <c r="V1378" s="72"/>
      <c r="W1378" s="72"/>
      <c r="X1378" s="72"/>
      <c r="Y1378" s="72"/>
      <c r="Z1378" s="72"/>
      <c r="AA1378" s="72"/>
      <c r="AB1378" s="72"/>
    </row>
    <row r="1379" spans="1:28" ht="15" customHeight="1" x14ac:dyDescent="0.2">
      <c r="A1379" s="261"/>
      <c r="B1379" s="720" t="s">
        <v>187</v>
      </c>
      <c r="C1379" s="623"/>
      <c r="D1379" s="233"/>
      <c r="E1379" s="180" t="s">
        <v>188</v>
      </c>
      <c r="F1379" s="181">
        <f>+'Mano de Obra'!$J$8</f>
        <v>10110.714599999999</v>
      </c>
      <c r="G1379" s="68">
        <v>95</v>
      </c>
      <c r="H1379" s="232">
        <f>PRODUCT(F1379*G1379)</f>
        <v>960517.88699999999</v>
      </c>
      <c r="I1379" s="72"/>
      <c r="J1379" s="72"/>
      <c r="K1379" s="72"/>
      <c r="L1379" s="72"/>
      <c r="M1379" s="72"/>
      <c r="N1379" s="72"/>
      <c r="O1379" s="72"/>
      <c r="P1379" s="72"/>
      <c r="Q1379" s="72"/>
      <c r="R1379" s="72"/>
      <c r="S1379" s="72"/>
      <c r="T1379" s="72"/>
      <c r="U1379" s="72"/>
      <c r="V1379" s="72"/>
      <c r="W1379" s="72"/>
      <c r="X1379" s="72"/>
      <c r="Y1379" s="72"/>
      <c r="Z1379" s="72"/>
      <c r="AA1379" s="72"/>
      <c r="AB1379" s="72"/>
    </row>
    <row r="1380" spans="1:28" ht="15" customHeight="1" x14ac:dyDescent="0.2">
      <c r="A1380" s="261"/>
      <c r="B1380" s="720" t="s">
        <v>191</v>
      </c>
      <c r="C1380" s="623"/>
      <c r="D1380" s="233"/>
      <c r="E1380" s="180" t="s">
        <v>188</v>
      </c>
      <c r="F1380" s="181">
        <f>+'Mano de Obra'!$J$10</f>
        <v>8600.5962</v>
      </c>
      <c r="G1380" s="68">
        <v>33</v>
      </c>
      <c r="H1380" s="232">
        <f>PRODUCT(F1380*G1380)</f>
        <v>283819.67460000003</v>
      </c>
      <c r="I1380" s="72"/>
      <c r="J1380" s="72"/>
      <c r="K1380" s="72"/>
      <c r="L1380" s="72"/>
      <c r="M1380" s="72"/>
      <c r="N1380" s="72"/>
      <c r="O1380" s="72"/>
      <c r="P1380" s="72"/>
      <c r="Q1380" s="72"/>
      <c r="R1380" s="72"/>
      <c r="S1380" s="72"/>
      <c r="T1380" s="72"/>
      <c r="U1380" s="72"/>
      <c r="V1380" s="72"/>
      <c r="W1380" s="72"/>
      <c r="X1380" s="72"/>
      <c r="Y1380" s="72"/>
      <c r="Z1380" s="72"/>
      <c r="AA1380" s="72"/>
      <c r="AB1380" s="72"/>
    </row>
    <row r="1381" spans="1:28" ht="15" customHeight="1" x14ac:dyDescent="0.2">
      <c r="A1381" s="261"/>
      <c r="B1381" s="721"/>
      <c r="C1381" s="722"/>
      <c r="D1381" s="252"/>
      <c r="E1381" s="196"/>
      <c r="F1381" s="253"/>
      <c r="G1381" s="238"/>
      <c r="H1381" s="254"/>
      <c r="I1381" s="72"/>
      <c r="J1381" s="72"/>
      <c r="K1381" s="72"/>
      <c r="L1381" s="72"/>
      <c r="M1381" s="72"/>
      <c r="N1381" s="72"/>
      <c r="O1381" s="72"/>
      <c r="P1381" s="72"/>
      <c r="Q1381" s="72"/>
      <c r="R1381" s="72"/>
      <c r="S1381" s="72"/>
      <c r="T1381" s="72"/>
      <c r="U1381" s="72"/>
      <c r="V1381" s="72"/>
      <c r="W1381" s="72"/>
      <c r="X1381" s="72"/>
      <c r="Y1381" s="72"/>
      <c r="Z1381" s="72"/>
      <c r="AA1381" s="72"/>
      <c r="AB1381" s="72"/>
    </row>
    <row r="1382" spans="1:28" ht="15" customHeight="1" x14ac:dyDescent="0.2">
      <c r="A1382" s="261"/>
      <c r="B1382" s="200"/>
      <c r="C1382" s="240"/>
      <c r="D1382" s="240"/>
      <c r="E1382" s="171"/>
      <c r="F1382" s="172"/>
      <c r="G1382" s="184"/>
      <c r="H1382" s="64"/>
      <c r="I1382" s="72"/>
      <c r="J1382" s="72"/>
      <c r="K1382" s="72"/>
      <c r="L1382" s="72"/>
      <c r="M1382" s="72"/>
      <c r="N1382" s="72"/>
      <c r="O1382" s="72"/>
      <c r="P1382" s="72"/>
      <c r="Q1382" s="72"/>
      <c r="R1382" s="72"/>
      <c r="S1382" s="72"/>
      <c r="T1382" s="72"/>
      <c r="U1382" s="72"/>
      <c r="V1382" s="72"/>
      <c r="W1382" s="72"/>
      <c r="X1382" s="72"/>
      <c r="Y1382" s="72"/>
      <c r="Z1382" s="72"/>
      <c r="AA1382" s="72"/>
      <c r="AB1382" s="72"/>
    </row>
    <row r="1383" spans="1:28" ht="15" customHeight="1" x14ac:dyDescent="0.25">
      <c r="A1383" s="261"/>
      <c r="B1383" s="203"/>
      <c r="C1383" s="63"/>
      <c r="D1383" s="63"/>
      <c r="E1383" s="171"/>
      <c r="F1383" s="172"/>
      <c r="G1383" s="241" t="s">
        <v>190</v>
      </c>
      <c r="H1383" s="242">
        <f>SUM(H1352,H1378)</f>
        <v>2193852.0173184411</v>
      </c>
      <c r="I1383" s="72"/>
      <c r="J1383" s="72"/>
      <c r="K1383" s="72"/>
      <c r="L1383" s="72"/>
      <c r="M1383" s="72"/>
      <c r="N1383" s="72"/>
      <c r="O1383" s="72"/>
      <c r="P1383" s="72"/>
      <c r="Q1383" s="72"/>
      <c r="R1383" s="72"/>
      <c r="S1383" s="72"/>
      <c r="T1383" s="72"/>
      <c r="U1383" s="72"/>
      <c r="V1383" s="72"/>
      <c r="W1383" s="72"/>
      <c r="X1383" s="72"/>
      <c r="Y1383" s="72"/>
      <c r="Z1383" s="72"/>
      <c r="AA1383" s="72"/>
      <c r="AB1383" s="72"/>
    </row>
    <row r="1384" spans="1:28" ht="15" customHeight="1" x14ac:dyDescent="0.25">
      <c r="A1384" s="261"/>
      <c r="B1384" s="206"/>
      <c r="C1384" s="87"/>
      <c r="D1384" s="87"/>
      <c r="E1384" s="171"/>
      <c r="F1384" s="172"/>
      <c r="G1384" s="184"/>
      <c r="H1384" s="207"/>
      <c r="I1384" s="72"/>
      <c r="J1384" s="72"/>
      <c r="K1384" s="72"/>
      <c r="L1384" s="72"/>
      <c r="M1384" s="72"/>
      <c r="N1384" s="72"/>
      <c r="O1384" s="72"/>
      <c r="P1384" s="72"/>
      <c r="Q1384" s="72"/>
      <c r="R1384" s="72"/>
      <c r="S1384" s="72"/>
      <c r="T1384" s="72"/>
      <c r="U1384" s="72"/>
      <c r="V1384" s="72"/>
      <c r="W1384" s="72"/>
      <c r="X1384" s="72"/>
      <c r="Y1384" s="72"/>
      <c r="Z1384" s="72"/>
      <c r="AA1384" s="72"/>
      <c r="AB1384" s="72"/>
    </row>
    <row r="1385" spans="1:28" ht="15" customHeight="1" x14ac:dyDescent="0.25">
      <c r="A1385" s="261"/>
      <c r="B1385" s="206"/>
      <c r="C1385" s="87"/>
      <c r="D1385" s="87"/>
      <c r="E1385" s="171"/>
      <c r="F1385" s="172"/>
      <c r="G1385" s="184"/>
      <c r="H1385" s="207"/>
      <c r="I1385" s="72"/>
      <c r="J1385" s="72"/>
      <c r="K1385" s="72"/>
      <c r="L1385" s="72"/>
      <c r="M1385" s="72"/>
      <c r="N1385" s="72"/>
      <c r="O1385" s="72"/>
      <c r="P1385" s="72"/>
      <c r="Q1385" s="72"/>
      <c r="R1385" s="72"/>
      <c r="S1385" s="72"/>
      <c r="T1385" s="72"/>
      <c r="U1385" s="72"/>
      <c r="V1385" s="72"/>
      <c r="W1385" s="72"/>
      <c r="X1385" s="72"/>
      <c r="Y1385" s="72"/>
      <c r="Z1385" s="72"/>
      <c r="AA1385" s="72"/>
      <c r="AB1385" s="72"/>
    </row>
    <row r="1386" spans="1:28" ht="15" customHeight="1" x14ac:dyDescent="0.2">
      <c r="A1386" s="261"/>
      <c r="B1386" s="203"/>
      <c r="C1386" s="63"/>
      <c r="D1386" s="63"/>
      <c r="E1386" s="171"/>
      <c r="F1386" s="172"/>
      <c r="G1386" s="63"/>
      <c r="H1386" s="64"/>
      <c r="I1386" s="72"/>
      <c r="J1386" s="72"/>
      <c r="K1386" s="72"/>
      <c r="L1386" s="72"/>
      <c r="M1386" s="72"/>
      <c r="N1386" s="72"/>
      <c r="O1386" s="72"/>
      <c r="P1386" s="72"/>
      <c r="Q1386" s="72"/>
      <c r="R1386" s="72"/>
      <c r="S1386" s="72"/>
      <c r="T1386" s="72"/>
      <c r="U1386" s="72"/>
      <c r="V1386" s="72"/>
      <c r="W1386" s="72"/>
      <c r="X1386" s="72"/>
      <c r="Y1386" s="72"/>
      <c r="Z1386" s="72"/>
      <c r="AA1386" s="72"/>
      <c r="AB1386" s="72"/>
    </row>
    <row r="1387" spans="1:28" ht="15" customHeight="1" x14ac:dyDescent="0.2">
      <c r="A1387" s="261"/>
      <c r="B1387" s="307">
        <f>+Presupuesto!$A$97</f>
        <v>16</v>
      </c>
      <c r="C1387" s="742" t="str">
        <f>+Presupuesto!$B$97</f>
        <v>CALEFACCION</v>
      </c>
      <c r="D1387" s="724"/>
      <c r="E1387" s="724"/>
      <c r="F1387" s="724"/>
      <c r="G1387" s="724"/>
      <c r="H1387" s="725"/>
      <c r="I1387" s="72"/>
      <c r="J1387" s="72"/>
      <c r="K1387" s="72"/>
      <c r="L1387" s="72"/>
      <c r="M1387" s="72"/>
      <c r="N1387" s="72"/>
      <c r="O1387" s="72"/>
      <c r="P1387" s="72"/>
      <c r="Q1387" s="72"/>
      <c r="R1387" s="72"/>
      <c r="S1387" s="72"/>
      <c r="T1387" s="72"/>
      <c r="U1387" s="72"/>
      <c r="V1387" s="72"/>
      <c r="W1387" s="72"/>
      <c r="X1387" s="72"/>
      <c r="Y1387" s="72"/>
      <c r="Z1387" s="72"/>
      <c r="AA1387" s="72"/>
      <c r="AB1387" s="72"/>
    </row>
    <row r="1388" spans="1:28" ht="15" customHeight="1" x14ac:dyDescent="0.2">
      <c r="A1388" s="261"/>
      <c r="B1388" s="160" t="str">
        <f>+Presupuesto!A99</f>
        <v>16.2</v>
      </c>
      <c r="C1388" s="723" t="str">
        <f>+Presupuesto!B99</f>
        <v>Caldera</v>
      </c>
      <c r="D1388" s="724"/>
      <c r="E1388" s="724"/>
      <c r="F1388" s="724"/>
      <c r="G1388" s="725"/>
      <c r="H1388" s="161" t="str">
        <f>+Presupuesto!C99</f>
        <v>gl</v>
      </c>
      <c r="I1388" s="72"/>
      <c r="J1388" s="72"/>
      <c r="K1388" s="72"/>
      <c r="L1388" s="72"/>
      <c r="M1388" s="72"/>
      <c r="N1388" s="72"/>
      <c r="O1388" s="72"/>
      <c r="P1388" s="72"/>
      <c r="Q1388" s="72"/>
      <c r="R1388" s="72"/>
      <c r="S1388" s="72"/>
      <c r="T1388" s="72"/>
      <c r="U1388" s="72"/>
      <c r="V1388" s="72"/>
      <c r="W1388" s="72"/>
      <c r="X1388" s="72"/>
      <c r="Y1388" s="72"/>
      <c r="Z1388" s="72"/>
      <c r="AA1388" s="72"/>
      <c r="AB1388" s="72"/>
    </row>
    <row r="1389" spans="1:28" ht="15" customHeight="1" x14ac:dyDescent="0.25">
      <c r="A1389" s="261"/>
      <c r="B1389" s="726" t="s">
        <v>180</v>
      </c>
      <c r="C1389" s="727"/>
      <c r="D1389" s="220"/>
      <c r="E1389" s="729" t="s">
        <v>177</v>
      </c>
      <c r="F1389" s="163" t="s">
        <v>181</v>
      </c>
      <c r="G1389" s="221" t="s">
        <v>182</v>
      </c>
      <c r="H1389" s="222" t="s">
        <v>181</v>
      </c>
      <c r="I1389" s="72"/>
      <c r="J1389" s="72"/>
      <c r="K1389" s="72"/>
      <c r="L1389" s="72"/>
      <c r="M1389" s="72"/>
      <c r="N1389" s="72"/>
      <c r="O1389" s="72"/>
      <c r="P1389" s="72"/>
      <c r="Q1389" s="72"/>
      <c r="R1389" s="72"/>
      <c r="S1389" s="72"/>
      <c r="T1389" s="72"/>
      <c r="U1389" s="72"/>
      <c r="V1389" s="72"/>
      <c r="W1389" s="72"/>
      <c r="X1389" s="72"/>
      <c r="Y1389" s="72"/>
      <c r="Z1389" s="72"/>
      <c r="AA1389" s="72"/>
      <c r="AB1389" s="72"/>
    </row>
    <row r="1390" spans="1:28" ht="15" customHeight="1" x14ac:dyDescent="0.25">
      <c r="A1390" s="261"/>
      <c r="B1390" s="728"/>
      <c r="C1390" s="681"/>
      <c r="D1390" s="223"/>
      <c r="E1390" s="730"/>
      <c r="F1390" s="167" t="s">
        <v>183</v>
      </c>
      <c r="G1390" s="224" t="s">
        <v>184</v>
      </c>
      <c r="H1390" s="225" t="s">
        <v>178</v>
      </c>
      <c r="I1390" s="72"/>
      <c r="J1390" s="72"/>
      <c r="K1390" s="72"/>
      <c r="L1390" s="72"/>
      <c r="M1390" s="72"/>
      <c r="N1390" s="72"/>
      <c r="O1390" s="72"/>
      <c r="P1390" s="72"/>
      <c r="Q1390" s="72"/>
      <c r="R1390" s="72"/>
      <c r="S1390" s="72"/>
      <c r="T1390" s="72"/>
      <c r="U1390" s="72"/>
      <c r="V1390" s="72"/>
      <c r="W1390" s="72"/>
      <c r="X1390" s="72"/>
      <c r="Y1390" s="72"/>
      <c r="Z1390" s="72"/>
      <c r="AA1390" s="72"/>
      <c r="AB1390" s="72"/>
    </row>
    <row r="1391" spans="1:28" ht="15" customHeight="1" x14ac:dyDescent="0.2">
      <c r="A1391" s="261"/>
      <c r="B1391" s="170"/>
      <c r="C1391" s="89"/>
      <c r="D1391" s="89"/>
      <c r="E1391" s="171"/>
      <c r="F1391" s="172"/>
      <c r="G1391" s="89"/>
      <c r="H1391" s="226"/>
      <c r="I1391" s="72"/>
      <c r="J1391" s="72"/>
      <c r="K1391" s="72"/>
      <c r="L1391" s="72"/>
      <c r="M1391" s="72"/>
      <c r="N1391" s="72"/>
      <c r="O1391" s="72"/>
      <c r="P1391" s="72"/>
      <c r="Q1391" s="72"/>
      <c r="R1391" s="72"/>
      <c r="S1391" s="72"/>
      <c r="T1391" s="72"/>
      <c r="U1391" s="72"/>
      <c r="V1391" s="72"/>
      <c r="W1391" s="72"/>
      <c r="X1391" s="72"/>
      <c r="Y1391" s="72"/>
      <c r="Z1391" s="72"/>
      <c r="AA1391" s="72"/>
      <c r="AB1391" s="72"/>
    </row>
    <row r="1392" spans="1:28" ht="15" customHeight="1" x14ac:dyDescent="0.25">
      <c r="A1392" s="261"/>
      <c r="B1392" s="731" t="s">
        <v>185</v>
      </c>
      <c r="C1392" s="686"/>
      <c r="D1392" s="227"/>
      <c r="E1392" s="174"/>
      <c r="F1392" s="175"/>
      <c r="G1392" s="228"/>
      <c r="H1392" s="229">
        <f>SUM(H1393:H1396)</f>
        <v>3986878.7369370293</v>
      </c>
      <c r="I1392" s="72"/>
      <c r="J1392" s="72"/>
      <c r="K1392" s="72"/>
      <c r="L1392" s="72"/>
      <c r="M1392" s="72"/>
      <c r="N1392" s="72"/>
      <c r="O1392" s="72"/>
      <c r="P1392" s="72"/>
      <c r="Q1392" s="72"/>
      <c r="R1392" s="72"/>
      <c r="S1392" s="72"/>
      <c r="T1392" s="72"/>
      <c r="U1392" s="72"/>
      <c r="V1392" s="72"/>
      <c r="W1392" s="72"/>
      <c r="X1392" s="72"/>
      <c r="Y1392" s="72"/>
      <c r="Z1392" s="72"/>
      <c r="AA1392" s="72"/>
      <c r="AB1392" s="72"/>
    </row>
    <row r="1393" spans="1:28" ht="15" customHeight="1" x14ac:dyDescent="0.25">
      <c r="A1393" s="261"/>
      <c r="B1393" s="270" t="str">
        <f>+'Lista de Precios'!$B$292</f>
        <v>Caldera A GAS NAT/ENV. Modelo DIVA DS 24 Ds F (24,000kcal/h-Tiro Forzado)</v>
      </c>
      <c r="C1393" s="67"/>
      <c r="D1393" s="251"/>
      <c r="E1393" s="180" t="str">
        <f>+'Lista de Precios'!$C$292</f>
        <v>u</v>
      </c>
      <c r="F1393" s="181">
        <f>+'Lista de Precios'!$D$292</f>
        <v>3254540.3186995932</v>
      </c>
      <c r="G1393" s="68">
        <v>1</v>
      </c>
      <c r="H1393" s="232">
        <f>PRODUCT(F1393*G1393)</f>
        <v>3254540.3186995932</v>
      </c>
      <c r="I1393" s="72"/>
      <c r="J1393" s="72"/>
      <c r="K1393" s="72"/>
      <c r="L1393" s="72"/>
      <c r="M1393" s="72"/>
      <c r="N1393" s="72"/>
      <c r="O1393" s="72"/>
      <c r="P1393" s="72"/>
      <c r="Q1393" s="72"/>
      <c r="R1393" s="72"/>
      <c r="S1393" s="72"/>
      <c r="T1393" s="72"/>
      <c r="U1393" s="72"/>
      <c r="V1393" s="72"/>
      <c r="W1393" s="72"/>
      <c r="X1393" s="72"/>
      <c r="Y1393" s="72"/>
      <c r="Z1393" s="72"/>
      <c r="AA1393" s="72"/>
      <c r="AB1393" s="72"/>
    </row>
    <row r="1394" spans="1:28" ht="15" customHeight="1" x14ac:dyDescent="0.25">
      <c r="A1394" s="261"/>
      <c r="B1394" s="270" t="str">
        <f>+'Lista de Precios'!$B$293</f>
        <v xml:space="preserve">Kit de conexiones </v>
      </c>
      <c r="C1394" s="67"/>
      <c r="D1394" s="251"/>
      <c r="E1394" s="180" t="str">
        <f>+'Lista de Precios'!$C$293</f>
        <v>u</v>
      </c>
      <c r="F1394" s="181">
        <f>+'Lista de Precios'!$D$293</f>
        <v>277180.92970718385</v>
      </c>
      <c r="G1394" s="68">
        <v>1</v>
      </c>
      <c r="H1394" s="232">
        <f>PRODUCT(F1394*G1394)</f>
        <v>277180.92970718385</v>
      </c>
      <c r="I1394" s="72"/>
      <c r="J1394" s="72"/>
      <c r="K1394" s="72"/>
      <c r="L1394" s="72"/>
      <c r="M1394" s="72"/>
      <c r="N1394" s="72"/>
      <c r="O1394" s="72"/>
      <c r="P1394" s="72"/>
      <c r="Q1394" s="72"/>
      <c r="R1394" s="72"/>
      <c r="S1394" s="72"/>
      <c r="T1394" s="72"/>
      <c r="U1394" s="72"/>
      <c r="V1394" s="72"/>
      <c r="W1394" s="72"/>
      <c r="X1394" s="72"/>
      <c r="Y1394" s="72"/>
      <c r="Z1394" s="72"/>
      <c r="AA1394" s="72"/>
      <c r="AB1394" s="72"/>
    </row>
    <row r="1395" spans="1:28" ht="15" customHeight="1" x14ac:dyDescent="0.25">
      <c r="A1395" s="261"/>
      <c r="B1395" s="270" t="str">
        <f>+'Lista de Precios'!$B$294</f>
        <v xml:space="preserve">Termostato de  Ambientes </v>
      </c>
      <c r="C1395" s="67"/>
      <c r="D1395" s="251"/>
      <c r="E1395" s="180" t="str">
        <f>+'Lista de Precios'!$C$294</f>
        <v>u</v>
      </c>
      <c r="F1395" s="181">
        <f>+'Lista de Precios'!$D$294</f>
        <v>197250.38249525733</v>
      </c>
      <c r="G1395" s="68">
        <v>1</v>
      </c>
      <c r="H1395" s="232">
        <f>PRODUCT(F1395*G1395)</f>
        <v>197250.38249525733</v>
      </c>
      <c r="I1395" s="72"/>
      <c r="J1395" s="72"/>
      <c r="K1395" s="72"/>
      <c r="L1395" s="72"/>
      <c r="M1395" s="72"/>
      <c r="N1395" s="72"/>
      <c r="O1395" s="72"/>
      <c r="P1395" s="72"/>
      <c r="Q1395" s="72"/>
      <c r="R1395" s="72"/>
      <c r="S1395" s="72"/>
      <c r="T1395" s="72"/>
      <c r="U1395" s="72"/>
      <c r="V1395" s="72"/>
      <c r="W1395" s="72"/>
      <c r="X1395" s="72"/>
      <c r="Y1395" s="72"/>
      <c r="Z1395" s="72"/>
      <c r="AA1395" s="72"/>
      <c r="AB1395" s="72"/>
    </row>
    <row r="1396" spans="1:28" ht="15" customHeight="1" x14ac:dyDescent="0.25">
      <c r="A1396" s="261"/>
      <c r="B1396" s="270" t="str">
        <f>+'Lista de Precios'!$B$295</f>
        <v>Equipo presurizador JET S</v>
      </c>
      <c r="C1396" s="67"/>
      <c r="D1396" s="251"/>
      <c r="E1396" s="180" t="str">
        <f>+'Lista de Precios'!$C$295</f>
        <v>u</v>
      </c>
      <c r="F1396" s="181">
        <f>+'Lista de Precios'!$D$295</f>
        <v>257907.10603499477</v>
      </c>
      <c r="G1396" s="68">
        <v>1</v>
      </c>
      <c r="H1396" s="232">
        <f>PRODUCT(F1396*G1396)</f>
        <v>257907.10603499477</v>
      </c>
      <c r="I1396" s="72"/>
      <c r="J1396" s="72"/>
      <c r="K1396" s="72"/>
      <c r="L1396" s="72"/>
      <c r="M1396" s="72"/>
      <c r="N1396" s="72"/>
      <c r="O1396" s="72"/>
      <c r="P1396" s="72"/>
      <c r="Q1396" s="72"/>
      <c r="R1396" s="72"/>
      <c r="S1396" s="72"/>
      <c r="T1396" s="72"/>
      <c r="U1396" s="72"/>
      <c r="V1396" s="72"/>
      <c r="W1396" s="72"/>
      <c r="X1396" s="72"/>
      <c r="Y1396" s="72"/>
      <c r="Z1396" s="72"/>
      <c r="AA1396" s="72"/>
      <c r="AB1396" s="72"/>
    </row>
    <row r="1397" spans="1:28" ht="15" customHeight="1" x14ac:dyDescent="0.25">
      <c r="A1397" s="261"/>
      <c r="B1397" s="215"/>
      <c r="C1397" s="233"/>
      <c r="D1397" s="288"/>
      <c r="E1397" s="180"/>
      <c r="F1397" s="181"/>
      <c r="G1397" s="68"/>
      <c r="H1397" s="232"/>
      <c r="I1397" s="72"/>
      <c r="J1397" s="72"/>
      <c r="K1397" s="72"/>
      <c r="L1397" s="72"/>
      <c r="M1397" s="72"/>
      <c r="N1397" s="72"/>
      <c r="O1397" s="72"/>
      <c r="P1397" s="72"/>
      <c r="Q1397" s="72"/>
      <c r="R1397" s="72"/>
      <c r="S1397" s="72"/>
      <c r="T1397" s="72"/>
      <c r="U1397" s="72"/>
      <c r="V1397" s="72"/>
      <c r="W1397" s="72"/>
      <c r="X1397" s="72"/>
      <c r="Y1397" s="72"/>
      <c r="Z1397" s="72"/>
      <c r="AA1397" s="72"/>
      <c r="AB1397" s="72"/>
    </row>
    <row r="1398" spans="1:28" ht="15" customHeight="1" x14ac:dyDescent="0.25">
      <c r="A1398" s="261"/>
      <c r="B1398" s="732" t="s">
        <v>186</v>
      </c>
      <c r="C1398" s="623"/>
      <c r="D1398" s="234"/>
      <c r="E1398" s="189"/>
      <c r="F1398" s="190"/>
      <c r="G1398" s="235"/>
      <c r="H1398" s="236">
        <f>SUM(H1399:H1400)</f>
        <v>311461.92</v>
      </c>
      <c r="I1398" s="72"/>
      <c r="J1398" s="72"/>
      <c r="K1398" s="72"/>
      <c r="L1398" s="72"/>
      <c r="M1398" s="72"/>
      <c r="N1398" s="72"/>
      <c r="O1398" s="72"/>
      <c r="P1398" s="72"/>
      <c r="Q1398" s="72"/>
      <c r="R1398" s="72"/>
      <c r="S1398" s="72"/>
      <c r="T1398" s="72"/>
      <c r="U1398" s="72"/>
      <c r="V1398" s="72"/>
      <c r="W1398" s="72"/>
      <c r="X1398" s="72"/>
      <c r="Y1398" s="72"/>
      <c r="Z1398" s="72"/>
      <c r="AA1398" s="72"/>
      <c r="AB1398" s="72"/>
    </row>
    <row r="1399" spans="1:28" ht="15" customHeight="1" x14ac:dyDescent="0.2">
      <c r="A1399" s="261"/>
      <c r="B1399" s="720" t="s">
        <v>187</v>
      </c>
      <c r="C1399" s="623"/>
      <c r="D1399" s="233"/>
      <c r="E1399" s="180" t="s">
        <v>188</v>
      </c>
      <c r="F1399" s="181">
        <f>+'Mano de Obra'!$J$8</f>
        <v>10110.714599999999</v>
      </c>
      <c r="G1399" s="68">
        <v>24</v>
      </c>
      <c r="H1399" s="232">
        <f>PRODUCT(F1399*G1399)</f>
        <v>242657.15039999998</v>
      </c>
      <c r="I1399" s="72"/>
      <c r="J1399" s="72"/>
      <c r="K1399" s="72"/>
      <c r="L1399" s="72"/>
      <c r="M1399" s="72"/>
      <c r="N1399" s="72"/>
      <c r="O1399" s="72"/>
      <c r="P1399" s="72"/>
      <c r="Q1399" s="72"/>
      <c r="R1399" s="72"/>
      <c r="S1399" s="72"/>
      <c r="T1399" s="72"/>
      <c r="U1399" s="72"/>
      <c r="V1399" s="72"/>
      <c r="W1399" s="72"/>
      <c r="X1399" s="72"/>
      <c r="Y1399" s="72"/>
      <c r="Z1399" s="72"/>
      <c r="AA1399" s="72"/>
      <c r="AB1399" s="72"/>
    </row>
    <row r="1400" spans="1:28" ht="15" customHeight="1" x14ac:dyDescent="0.2">
      <c r="A1400" s="261"/>
      <c r="B1400" s="720" t="s">
        <v>191</v>
      </c>
      <c r="C1400" s="623"/>
      <c r="D1400" s="233"/>
      <c r="E1400" s="180" t="s">
        <v>188</v>
      </c>
      <c r="F1400" s="181">
        <f>+'Mano de Obra'!$J$10</f>
        <v>8600.5962</v>
      </c>
      <c r="G1400" s="68">
        <v>8</v>
      </c>
      <c r="H1400" s="232">
        <f>PRODUCT(F1400*G1400)</f>
        <v>68804.7696</v>
      </c>
      <c r="I1400" s="72"/>
      <c r="J1400" s="72"/>
      <c r="K1400" s="72"/>
      <c r="L1400" s="72"/>
      <c r="M1400" s="72"/>
      <c r="N1400" s="72"/>
      <c r="O1400" s="72"/>
      <c r="P1400" s="72"/>
      <c r="Q1400" s="72"/>
      <c r="R1400" s="72"/>
      <c r="S1400" s="72"/>
      <c r="T1400" s="72"/>
      <c r="U1400" s="72"/>
      <c r="V1400" s="72"/>
      <c r="W1400" s="72"/>
      <c r="X1400" s="72"/>
      <c r="Y1400" s="72"/>
      <c r="Z1400" s="72"/>
      <c r="AA1400" s="72"/>
      <c r="AB1400" s="72"/>
    </row>
    <row r="1401" spans="1:28" ht="15" customHeight="1" x14ac:dyDescent="0.2">
      <c r="A1401" s="261"/>
      <c r="B1401" s="721"/>
      <c r="C1401" s="722"/>
      <c r="D1401" s="252"/>
      <c r="E1401" s="196"/>
      <c r="F1401" s="253"/>
      <c r="G1401" s="238"/>
      <c r="H1401" s="254"/>
      <c r="I1401" s="72"/>
      <c r="J1401" s="72"/>
      <c r="K1401" s="72"/>
      <c r="L1401" s="72"/>
      <c r="M1401" s="72"/>
      <c r="N1401" s="72"/>
      <c r="O1401" s="72"/>
      <c r="P1401" s="72"/>
      <c r="Q1401" s="72"/>
      <c r="R1401" s="72"/>
      <c r="S1401" s="72"/>
      <c r="T1401" s="72"/>
      <c r="U1401" s="72"/>
      <c r="V1401" s="72"/>
      <c r="W1401" s="72"/>
      <c r="X1401" s="72"/>
      <c r="Y1401" s="72"/>
      <c r="Z1401" s="72"/>
      <c r="AA1401" s="72"/>
      <c r="AB1401" s="72"/>
    </row>
    <row r="1402" spans="1:28" ht="15" customHeight="1" x14ac:dyDescent="0.2">
      <c r="A1402" s="261"/>
      <c r="B1402" s="200"/>
      <c r="C1402" s="240"/>
      <c r="D1402" s="240"/>
      <c r="E1402" s="171"/>
      <c r="F1402" s="172"/>
      <c r="G1402" s="184"/>
      <c r="H1402" s="64"/>
      <c r="I1402" s="72"/>
      <c r="J1402" s="72"/>
      <c r="K1402" s="72"/>
      <c r="L1402" s="72"/>
      <c r="M1402" s="72"/>
      <c r="N1402" s="72"/>
      <c r="O1402" s="72"/>
      <c r="P1402" s="72"/>
      <c r="Q1402" s="72"/>
      <c r="R1402" s="72"/>
      <c r="S1402" s="72"/>
      <c r="T1402" s="72"/>
      <c r="U1402" s="72"/>
      <c r="V1402" s="72"/>
      <c r="W1402" s="72"/>
      <c r="X1402" s="72"/>
      <c r="Y1402" s="72"/>
      <c r="Z1402" s="72"/>
      <c r="AA1402" s="72"/>
      <c r="AB1402" s="72"/>
    </row>
    <row r="1403" spans="1:28" ht="15" customHeight="1" x14ac:dyDescent="0.25">
      <c r="A1403" s="261"/>
      <c r="B1403" s="203"/>
      <c r="C1403" s="63"/>
      <c r="D1403" s="63"/>
      <c r="E1403" s="171"/>
      <c r="F1403" s="172"/>
      <c r="G1403" s="241" t="s">
        <v>190</v>
      </c>
      <c r="H1403" s="242">
        <f>SUM(H1392,H1398)</f>
        <v>4298340.6569370292</v>
      </c>
      <c r="I1403" s="72"/>
      <c r="J1403" s="72"/>
      <c r="K1403" s="72"/>
      <c r="L1403" s="72"/>
      <c r="M1403" s="72"/>
      <c r="N1403" s="72"/>
      <c r="O1403" s="72"/>
      <c r="P1403" s="72"/>
      <c r="Q1403" s="72"/>
      <c r="R1403" s="72"/>
      <c r="S1403" s="72"/>
      <c r="T1403" s="72"/>
      <c r="U1403" s="72"/>
      <c r="V1403" s="72"/>
      <c r="W1403" s="72"/>
      <c r="X1403" s="72"/>
      <c r="Y1403" s="72"/>
      <c r="Z1403" s="72"/>
      <c r="AA1403" s="72"/>
      <c r="AB1403" s="72"/>
    </row>
    <row r="1404" spans="1:28" ht="15" customHeight="1" x14ac:dyDescent="0.25">
      <c r="A1404" s="261"/>
      <c r="B1404" s="206"/>
      <c r="C1404" s="87"/>
      <c r="D1404" s="87"/>
      <c r="E1404" s="171"/>
      <c r="F1404" s="172"/>
      <c r="G1404" s="184"/>
      <c r="H1404" s="207"/>
      <c r="I1404" s="72"/>
      <c r="J1404" s="72"/>
      <c r="K1404" s="72"/>
      <c r="L1404" s="72"/>
      <c r="M1404" s="72"/>
      <c r="N1404" s="72"/>
      <c r="O1404" s="72"/>
      <c r="P1404" s="72"/>
      <c r="Q1404" s="72"/>
      <c r="R1404" s="72"/>
      <c r="S1404" s="72"/>
      <c r="T1404" s="72"/>
      <c r="U1404" s="72"/>
      <c r="V1404" s="72"/>
      <c r="W1404" s="72"/>
      <c r="X1404" s="72"/>
      <c r="Y1404" s="72"/>
      <c r="Z1404" s="72"/>
      <c r="AA1404" s="72"/>
      <c r="AB1404" s="72"/>
    </row>
    <row r="1405" spans="1:28" ht="15" customHeight="1" x14ac:dyDescent="0.25">
      <c r="A1405" s="261"/>
      <c r="B1405" s="206"/>
      <c r="C1405" s="87"/>
      <c r="D1405" s="87"/>
      <c r="E1405" s="171"/>
      <c r="F1405" s="172"/>
      <c r="G1405" s="184"/>
      <c r="H1405" s="207"/>
      <c r="I1405" s="72"/>
      <c r="J1405" s="72"/>
      <c r="K1405" s="72"/>
      <c r="L1405" s="72"/>
      <c r="M1405" s="72"/>
      <c r="N1405" s="72"/>
      <c r="O1405" s="72"/>
      <c r="P1405" s="72"/>
      <c r="Q1405" s="72"/>
      <c r="R1405" s="72"/>
      <c r="S1405" s="72"/>
      <c r="T1405" s="72"/>
      <c r="U1405" s="72"/>
      <c r="V1405" s="72"/>
      <c r="W1405" s="72"/>
      <c r="X1405" s="72"/>
      <c r="Y1405" s="72"/>
      <c r="Z1405" s="72"/>
      <c r="AA1405" s="72"/>
      <c r="AB1405" s="72"/>
    </row>
    <row r="1406" spans="1:28" ht="15" customHeight="1" x14ac:dyDescent="0.2">
      <c r="A1406" s="261"/>
      <c r="B1406" s="203"/>
      <c r="C1406" s="63"/>
      <c r="D1406" s="63"/>
      <c r="E1406" s="171"/>
      <c r="F1406" s="172"/>
      <c r="G1406" s="63"/>
      <c r="H1406" s="64"/>
      <c r="I1406" s="72"/>
      <c r="J1406" s="72"/>
      <c r="K1406" s="72"/>
      <c r="L1406" s="72"/>
      <c r="M1406" s="72"/>
      <c r="N1406" s="72"/>
      <c r="O1406" s="72"/>
      <c r="P1406" s="72"/>
      <c r="Q1406" s="72"/>
      <c r="R1406" s="72"/>
      <c r="S1406" s="72"/>
      <c r="T1406" s="72"/>
      <c r="U1406" s="72"/>
      <c r="V1406" s="72"/>
      <c r="W1406" s="72"/>
      <c r="X1406" s="72"/>
      <c r="Y1406" s="72"/>
      <c r="Z1406" s="72"/>
      <c r="AA1406" s="72"/>
      <c r="AB1406" s="72"/>
    </row>
    <row r="1407" spans="1:28" ht="15" customHeight="1" x14ac:dyDescent="0.2">
      <c r="A1407" s="261"/>
      <c r="B1407" s="307">
        <f>+Presupuesto!$A$97</f>
        <v>16</v>
      </c>
      <c r="C1407" s="742" t="str">
        <f>+Presupuesto!$B$97</f>
        <v>CALEFACCION</v>
      </c>
      <c r="D1407" s="724"/>
      <c r="E1407" s="724"/>
      <c r="F1407" s="724"/>
      <c r="G1407" s="724"/>
      <c r="H1407" s="725"/>
      <c r="I1407" s="72"/>
      <c r="J1407" s="72"/>
      <c r="K1407" s="72"/>
      <c r="L1407" s="72"/>
      <c r="M1407" s="72"/>
      <c r="N1407" s="72"/>
      <c r="O1407" s="72"/>
      <c r="P1407" s="72"/>
      <c r="Q1407" s="72"/>
      <c r="R1407" s="72"/>
      <c r="S1407" s="72"/>
      <c r="T1407" s="72"/>
      <c r="U1407" s="72"/>
      <c r="V1407" s="72"/>
      <c r="W1407" s="72"/>
      <c r="X1407" s="72"/>
      <c r="Y1407" s="72"/>
      <c r="Z1407" s="72"/>
      <c r="AA1407" s="72"/>
      <c r="AB1407" s="72"/>
    </row>
    <row r="1408" spans="1:28" ht="15" customHeight="1" x14ac:dyDescent="0.2">
      <c r="A1408" s="261"/>
      <c r="B1408" s="160" t="str">
        <f>+Presupuesto!A100</f>
        <v>16.3</v>
      </c>
      <c r="C1408" s="723" t="str">
        <f>+Presupuesto!B100</f>
        <v>Radiadores</v>
      </c>
      <c r="D1408" s="724"/>
      <c r="E1408" s="724"/>
      <c r="F1408" s="724"/>
      <c r="G1408" s="725"/>
      <c r="H1408" s="161" t="str">
        <f>+Presupuesto!C100</f>
        <v>gl</v>
      </c>
      <c r="I1408" s="72"/>
      <c r="J1408" s="72"/>
      <c r="K1408" s="72"/>
      <c r="L1408" s="72"/>
      <c r="M1408" s="72"/>
      <c r="N1408" s="72"/>
      <c r="O1408" s="72"/>
      <c r="P1408" s="72"/>
      <c r="Q1408" s="72"/>
      <c r="R1408" s="72"/>
      <c r="S1408" s="72"/>
      <c r="T1408" s="72"/>
      <c r="U1408" s="72"/>
      <c r="V1408" s="72"/>
      <c r="W1408" s="72"/>
      <c r="X1408" s="72"/>
      <c r="Y1408" s="72"/>
      <c r="Z1408" s="72"/>
      <c r="AA1408" s="72"/>
      <c r="AB1408" s="72"/>
    </row>
    <row r="1409" spans="1:28" ht="15" customHeight="1" x14ac:dyDescent="0.25">
      <c r="A1409" s="261"/>
      <c r="B1409" s="726" t="s">
        <v>180</v>
      </c>
      <c r="C1409" s="727"/>
      <c r="D1409" s="220"/>
      <c r="E1409" s="729" t="s">
        <v>177</v>
      </c>
      <c r="F1409" s="163" t="s">
        <v>181</v>
      </c>
      <c r="G1409" s="221" t="s">
        <v>182</v>
      </c>
      <c r="H1409" s="222" t="s">
        <v>181</v>
      </c>
      <c r="I1409" s="72"/>
      <c r="J1409" s="72"/>
      <c r="K1409" s="72"/>
      <c r="L1409" s="72"/>
      <c r="M1409" s="72"/>
      <c r="N1409" s="72"/>
      <c r="O1409" s="72"/>
      <c r="P1409" s="72"/>
      <c r="Q1409" s="72"/>
      <c r="R1409" s="72"/>
      <c r="S1409" s="72"/>
      <c r="T1409" s="72"/>
      <c r="U1409" s="72"/>
      <c r="V1409" s="72"/>
      <c r="W1409" s="72"/>
      <c r="X1409" s="72"/>
      <c r="Y1409" s="72"/>
      <c r="Z1409" s="72"/>
      <c r="AA1409" s="72"/>
      <c r="AB1409" s="72"/>
    </row>
    <row r="1410" spans="1:28" ht="15" customHeight="1" x14ac:dyDescent="0.25">
      <c r="A1410" s="261"/>
      <c r="B1410" s="728"/>
      <c r="C1410" s="681"/>
      <c r="D1410" s="223"/>
      <c r="E1410" s="730"/>
      <c r="F1410" s="167" t="s">
        <v>183</v>
      </c>
      <c r="G1410" s="224" t="s">
        <v>184</v>
      </c>
      <c r="H1410" s="225" t="s">
        <v>178</v>
      </c>
      <c r="I1410" s="72"/>
      <c r="J1410" s="72"/>
      <c r="K1410" s="72"/>
      <c r="L1410" s="72"/>
      <c r="M1410" s="72"/>
      <c r="N1410" s="72"/>
      <c r="O1410" s="72"/>
      <c r="P1410" s="72"/>
      <c r="Q1410" s="72"/>
      <c r="R1410" s="72"/>
      <c r="S1410" s="72"/>
      <c r="T1410" s="72"/>
      <c r="U1410" s="72"/>
      <c r="V1410" s="72"/>
      <c r="W1410" s="72"/>
      <c r="X1410" s="72"/>
      <c r="Y1410" s="72"/>
      <c r="Z1410" s="72"/>
      <c r="AA1410" s="72"/>
      <c r="AB1410" s="72"/>
    </row>
    <row r="1411" spans="1:28" ht="15" customHeight="1" x14ac:dyDescent="0.2">
      <c r="A1411" s="261"/>
      <c r="B1411" s="170"/>
      <c r="C1411" s="89"/>
      <c r="D1411" s="89"/>
      <c r="E1411" s="171"/>
      <c r="F1411" s="172"/>
      <c r="G1411" s="89"/>
      <c r="H1411" s="226"/>
      <c r="I1411" s="72"/>
      <c r="J1411" s="72"/>
      <c r="K1411" s="72"/>
      <c r="L1411" s="72"/>
      <c r="M1411" s="72"/>
      <c r="N1411" s="72"/>
      <c r="O1411" s="72"/>
      <c r="P1411" s="72"/>
      <c r="Q1411" s="72"/>
      <c r="R1411" s="72"/>
      <c r="S1411" s="72"/>
      <c r="T1411" s="72"/>
      <c r="U1411" s="72"/>
      <c r="V1411" s="72"/>
      <c r="W1411" s="72"/>
      <c r="X1411" s="72"/>
      <c r="Y1411" s="72"/>
      <c r="Z1411" s="72"/>
      <c r="AA1411" s="72"/>
      <c r="AB1411" s="72"/>
    </row>
    <row r="1412" spans="1:28" ht="15" customHeight="1" x14ac:dyDescent="0.25">
      <c r="A1412" s="261"/>
      <c r="B1412" s="731" t="s">
        <v>185</v>
      </c>
      <c r="C1412" s="686"/>
      <c r="D1412" s="227"/>
      <c r="E1412" s="174"/>
      <c r="F1412" s="175"/>
      <c r="G1412" s="228"/>
      <c r="H1412" s="229">
        <f>SUM(H1413:H1415)</f>
        <v>3623934.2604197436</v>
      </c>
      <c r="I1412" s="72"/>
      <c r="J1412" s="72"/>
      <c r="K1412" s="72"/>
      <c r="L1412" s="72"/>
      <c r="M1412" s="72"/>
      <c r="N1412" s="72"/>
      <c r="O1412" s="72"/>
      <c r="P1412" s="72"/>
      <c r="Q1412" s="72"/>
      <c r="R1412" s="72"/>
      <c r="S1412" s="72"/>
      <c r="T1412" s="72"/>
      <c r="U1412" s="72"/>
      <c r="V1412" s="72"/>
      <c r="W1412" s="72"/>
      <c r="X1412" s="72"/>
      <c r="Y1412" s="72"/>
      <c r="Z1412" s="72"/>
      <c r="AA1412" s="72"/>
      <c r="AB1412" s="72"/>
    </row>
    <row r="1413" spans="1:28" ht="15" customHeight="1" x14ac:dyDescent="0.25">
      <c r="A1413" s="261"/>
      <c r="B1413" s="270" t="str">
        <f>+'Lista de Precios'!$B$296</f>
        <v>Elementos radiantes aluminio fundido presión H - 500</v>
      </c>
      <c r="C1413" s="67"/>
      <c r="D1413" s="251"/>
      <c r="E1413" s="180" t="str">
        <f>+'Lista de Precios'!$C$296</f>
        <v>u</v>
      </c>
      <c r="F1413" s="181">
        <f>+'Lista de Precios'!$D$296</f>
        <v>60047.436922919653</v>
      </c>
      <c r="G1413" s="283">
        <v>51</v>
      </c>
      <c r="H1413" s="232">
        <f>PRODUCT(F1413*G1413)</f>
        <v>3062419.2830689023</v>
      </c>
      <c r="I1413" s="72"/>
      <c r="J1413" s="72"/>
      <c r="K1413" s="72"/>
      <c r="L1413" s="72"/>
      <c r="M1413" s="72"/>
      <c r="N1413" s="72"/>
      <c r="O1413" s="72"/>
      <c r="P1413" s="72"/>
      <c r="Q1413" s="72"/>
      <c r="R1413" s="72"/>
      <c r="S1413" s="72"/>
      <c r="T1413" s="72"/>
      <c r="U1413" s="72"/>
      <c r="V1413" s="72"/>
      <c r="W1413" s="72"/>
      <c r="X1413" s="72"/>
      <c r="Y1413" s="72"/>
      <c r="Z1413" s="72"/>
      <c r="AA1413" s="72"/>
      <c r="AB1413" s="72"/>
    </row>
    <row r="1414" spans="1:28" ht="15" customHeight="1" x14ac:dyDescent="0.25">
      <c r="A1414" s="261"/>
      <c r="B1414" s="270" t="str">
        <f>+'Lista de Precios'!$B$297</f>
        <v>Cjtos. Tapones y guarniciones</v>
      </c>
      <c r="C1414" s="67"/>
      <c r="D1414" s="251"/>
      <c r="E1414" s="180" t="str">
        <f>+'Lista de Precios'!$C$297</f>
        <v>u</v>
      </c>
      <c r="F1414" s="181">
        <f>+'Lista de Precios'!$D$297</f>
        <v>10156.509070986718</v>
      </c>
      <c r="G1414" s="283">
        <v>18</v>
      </c>
      <c r="H1414" s="232">
        <f>PRODUCT(F1414*G1414)</f>
        <v>182817.16327776093</v>
      </c>
      <c r="I1414" s="72"/>
      <c r="J1414" s="72"/>
      <c r="K1414" s="72"/>
      <c r="L1414" s="72"/>
      <c r="M1414" s="72"/>
      <c r="N1414" s="72"/>
      <c r="O1414" s="72"/>
      <c r="P1414" s="72"/>
      <c r="Q1414" s="72"/>
      <c r="R1414" s="72"/>
      <c r="S1414" s="72"/>
      <c r="T1414" s="72"/>
      <c r="U1414" s="72"/>
      <c r="V1414" s="72"/>
      <c r="W1414" s="72"/>
      <c r="X1414" s="72"/>
      <c r="Y1414" s="72"/>
      <c r="Z1414" s="72"/>
      <c r="AA1414" s="72"/>
      <c r="AB1414" s="72"/>
    </row>
    <row r="1415" spans="1:28" ht="15" customHeight="1" x14ac:dyDescent="0.25">
      <c r="A1415" s="261"/>
      <c r="B1415" s="270" t="str">
        <f>+'Lista de Precios'!$B$298</f>
        <v xml:space="preserve">Mensulas regulables para radiador x 10 </v>
      </c>
      <c r="C1415" s="67"/>
      <c r="D1415" s="251"/>
      <c r="E1415" s="180" t="str">
        <f>+'Lista de Precios'!$C$298</f>
        <v>u</v>
      </c>
      <c r="F1415" s="181">
        <f>+'Lista de Precios'!$D$298</f>
        <v>21038.767448504444</v>
      </c>
      <c r="G1415" s="283">
        <v>18</v>
      </c>
      <c r="H1415" s="232">
        <f>PRODUCT(F1415*G1415)</f>
        <v>378697.81407308002</v>
      </c>
      <c r="I1415" s="72"/>
      <c r="J1415" s="72"/>
      <c r="K1415" s="72"/>
      <c r="L1415" s="72"/>
      <c r="M1415" s="72"/>
      <c r="N1415" s="72"/>
      <c r="O1415" s="72"/>
      <c r="P1415" s="72"/>
      <c r="Q1415" s="72"/>
      <c r="R1415" s="72"/>
      <c r="S1415" s="72"/>
      <c r="T1415" s="72"/>
      <c r="U1415" s="72"/>
      <c r="V1415" s="72"/>
      <c r="W1415" s="72"/>
      <c r="X1415" s="72"/>
      <c r="Y1415" s="72"/>
      <c r="Z1415" s="72"/>
      <c r="AA1415" s="72"/>
      <c r="AB1415" s="72"/>
    </row>
    <row r="1416" spans="1:28" ht="15" customHeight="1" x14ac:dyDescent="0.25">
      <c r="A1416" s="261"/>
      <c r="B1416" s="215"/>
      <c r="C1416" s="233"/>
      <c r="D1416" s="288"/>
      <c r="E1416" s="180"/>
      <c r="F1416" s="181"/>
      <c r="G1416" s="68"/>
      <c r="H1416" s="232"/>
      <c r="I1416" s="72"/>
      <c r="J1416" s="72"/>
      <c r="K1416" s="72"/>
      <c r="L1416" s="72"/>
      <c r="M1416" s="72"/>
      <c r="N1416" s="72"/>
      <c r="O1416" s="72"/>
      <c r="P1416" s="72"/>
      <c r="Q1416" s="72"/>
      <c r="R1416" s="72"/>
      <c r="S1416" s="72"/>
      <c r="T1416" s="72"/>
      <c r="U1416" s="72"/>
      <c r="V1416" s="72"/>
      <c r="W1416" s="72"/>
      <c r="X1416" s="72"/>
      <c r="Y1416" s="72"/>
      <c r="Z1416" s="72"/>
      <c r="AA1416" s="72"/>
      <c r="AB1416" s="72"/>
    </row>
    <row r="1417" spans="1:28" ht="15" customHeight="1" x14ac:dyDescent="0.25">
      <c r="A1417" s="261"/>
      <c r="B1417" s="732" t="s">
        <v>186</v>
      </c>
      <c r="C1417" s="623"/>
      <c r="D1417" s="234"/>
      <c r="E1417" s="189"/>
      <c r="F1417" s="190"/>
      <c r="G1417" s="235"/>
      <c r="H1417" s="236">
        <f>SUM(H1418:H1419)</f>
        <v>593641.70039999997</v>
      </c>
      <c r="I1417" s="72"/>
      <c r="J1417" s="72"/>
      <c r="K1417" s="72"/>
      <c r="L1417" s="72"/>
      <c r="M1417" s="72"/>
      <c r="N1417" s="72"/>
      <c r="O1417" s="72"/>
      <c r="P1417" s="72"/>
      <c r="Q1417" s="72"/>
      <c r="R1417" s="72"/>
      <c r="S1417" s="72"/>
      <c r="T1417" s="72"/>
      <c r="U1417" s="72"/>
      <c r="V1417" s="72"/>
      <c r="W1417" s="72"/>
      <c r="X1417" s="72"/>
      <c r="Y1417" s="72"/>
      <c r="Z1417" s="72"/>
      <c r="AA1417" s="72"/>
      <c r="AB1417" s="72"/>
    </row>
    <row r="1418" spans="1:28" ht="15" customHeight="1" x14ac:dyDescent="0.2">
      <c r="A1418" s="261"/>
      <c r="B1418" s="720" t="s">
        <v>187</v>
      </c>
      <c r="C1418" s="623"/>
      <c r="D1418" s="233"/>
      <c r="E1418" s="180" t="s">
        <v>188</v>
      </c>
      <c r="F1418" s="181">
        <f>+'Mano de Obra'!$J$8</f>
        <v>10110.714599999999</v>
      </c>
      <c r="G1418" s="68">
        <v>40</v>
      </c>
      <c r="H1418" s="232">
        <f>PRODUCT(F1418*G1418)</f>
        <v>404428.58399999997</v>
      </c>
      <c r="I1418" s="72"/>
      <c r="J1418" s="72"/>
      <c r="K1418" s="72"/>
      <c r="L1418" s="72"/>
      <c r="M1418" s="72"/>
      <c r="N1418" s="72"/>
      <c r="O1418" s="72"/>
      <c r="P1418" s="72"/>
      <c r="Q1418" s="72"/>
      <c r="R1418" s="72"/>
      <c r="S1418" s="72"/>
      <c r="T1418" s="72"/>
      <c r="U1418" s="72"/>
      <c r="V1418" s="72"/>
      <c r="W1418" s="72"/>
      <c r="X1418" s="72"/>
      <c r="Y1418" s="72"/>
      <c r="Z1418" s="72"/>
      <c r="AA1418" s="72"/>
      <c r="AB1418" s="72"/>
    </row>
    <row r="1419" spans="1:28" ht="15" customHeight="1" x14ac:dyDescent="0.2">
      <c r="A1419" s="261"/>
      <c r="B1419" s="720" t="s">
        <v>191</v>
      </c>
      <c r="C1419" s="623"/>
      <c r="D1419" s="233"/>
      <c r="E1419" s="180" t="s">
        <v>188</v>
      </c>
      <c r="F1419" s="181">
        <f>+'Mano de Obra'!$J$10</f>
        <v>8600.5962</v>
      </c>
      <c r="G1419" s="68">
        <v>22</v>
      </c>
      <c r="H1419" s="232">
        <f>PRODUCT(F1419*G1419)</f>
        <v>189213.1164</v>
      </c>
      <c r="I1419" s="72"/>
      <c r="J1419" s="72"/>
      <c r="K1419" s="72"/>
      <c r="L1419" s="72"/>
      <c r="M1419" s="72"/>
      <c r="N1419" s="72"/>
      <c r="O1419" s="72"/>
      <c r="P1419" s="72"/>
      <c r="Q1419" s="72"/>
      <c r="R1419" s="72"/>
      <c r="S1419" s="72"/>
      <c r="T1419" s="72"/>
      <c r="U1419" s="72"/>
      <c r="V1419" s="72"/>
      <c r="W1419" s="72"/>
      <c r="X1419" s="72"/>
      <c r="Y1419" s="72"/>
      <c r="Z1419" s="72"/>
      <c r="AA1419" s="72"/>
      <c r="AB1419" s="72"/>
    </row>
    <row r="1420" spans="1:28" ht="15" customHeight="1" x14ac:dyDescent="0.2">
      <c r="A1420" s="261"/>
      <c r="B1420" s="721"/>
      <c r="C1420" s="722"/>
      <c r="D1420" s="252"/>
      <c r="E1420" s="196"/>
      <c r="F1420" s="253"/>
      <c r="G1420" s="238"/>
      <c r="H1420" s="254"/>
      <c r="I1420" s="72"/>
      <c r="J1420" s="72"/>
      <c r="K1420" s="72"/>
      <c r="L1420" s="72"/>
      <c r="M1420" s="72"/>
      <c r="N1420" s="72"/>
      <c r="O1420" s="72"/>
      <c r="P1420" s="72"/>
      <c r="Q1420" s="72"/>
      <c r="R1420" s="72"/>
      <c r="S1420" s="72"/>
      <c r="T1420" s="72"/>
      <c r="U1420" s="72"/>
      <c r="V1420" s="72"/>
      <c r="W1420" s="72"/>
      <c r="X1420" s="72"/>
      <c r="Y1420" s="72"/>
      <c r="Z1420" s="72"/>
      <c r="AA1420" s="72"/>
      <c r="AB1420" s="72"/>
    </row>
    <row r="1421" spans="1:28" ht="15" customHeight="1" x14ac:dyDescent="0.2">
      <c r="A1421" s="261"/>
      <c r="B1421" s="200"/>
      <c r="C1421" s="240"/>
      <c r="D1421" s="240"/>
      <c r="E1421" s="171"/>
      <c r="F1421" s="172"/>
      <c r="G1421" s="184"/>
      <c r="H1421" s="64"/>
      <c r="I1421" s="72"/>
      <c r="J1421" s="72"/>
      <c r="K1421" s="72"/>
      <c r="L1421" s="72"/>
      <c r="M1421" s="72"/>
      <c r="N1421" s="72"/>
      <c r="O1421" s="72"/>
      <c r="P1421" s="72"/>
      <c r="Q1421" s="72"/>
      <c r="R1421" s="72"/>
      <c r="S1421" s="72"/>
      <c r="T1421" s="72"/>
      <c r="U1421" s="72"/>
      <c r="V1421" s="72"/>
      <c r="W1421" s="72"/>
      <c r="X1421" s="72"/>
      <c r="Y1421" s="72"/>
      <c r="Z1421" s="72"/>
      <c r="AA1421" s="72"/>
      <c r="AB1421" s="72"/>
    </row>
    <row r="1422" spans="1:28" ht="15" customHeight="1" x14ac:dyDescent="0.25">
      <c r="A1422" s="261"/>
      <c r="B1422" s="203"/>
      <c r="C1422" s="63"/>
      <c r="D1422" s="63"/>
      <c r="E1422" s="171"/>
      <c r="F1422" s="172"/>
      <c r="G1422" s="241" t="s">
        <v>190</v>
      </c>
      <c r="H1422" s="242">
        <f>SUM(H1412,H1417)</f>
        <v>4217575.9608197436</v>
      </c>
      <c r="I1422" s="72"/>
      <c r="J1422" s="72"/>
      <c r="K1422" s="72"/>
      <c r="L1422" s="72"/>
      <c r="M1422" s="72"/>
      <c r="N1422" s="72"/>
      <c r="O1422" s="72"/>
      <c r="P1422" s="72"/>
      <c r="Q1422" s="72"/>
      <c r="R1422" s="72"/>
      <c r="S1422" s="72"/>
      <c r="T1422" s="72"/>
      <c r="U1422" s="72"/>
      <c r="V1422" s="72"/>
      <c r="W1422" s="72"/>
      <c r="X1422" s="72"/>
      <c r="Y1422" s="72"/>
      <c r="Z1422" s="72"/>
      <c r="AA1422" s="72"/>
      <c r="AB1422" s="72"/>
    </row>
    <row r="1423" spans="1:28" ht="15" customHeight="1" x14ac:dyDescent="0.25">
      <c r="A1423" s="261"/>
      <c r="B1423" s="206"/>
      <c r="C1423" s="87"/>
      <c r="D1423" s="87"/>
      <c r="E1423" s="171"/>
      <c r="F1423" s="172"/>
      <c r="G1423" s="184"/>
      <c r="H1423" s="207"/>
      <c r="I1423" s="72"/>
      <c r="J1423" s="72"/>
      <c r="K1423" s="72"/>
      <c r="L1423" s="72"/>
      <c r="M1423" s="72"/>
      <c r="N1423" s="72"/>
      <c r="O1423" s="72"/>
      <c r="P1423" s="72"/>
      <c r="Q1423" s="72"/>
      <c r="R1423" s="72"/>
      <c r="S1423" s="72"/>
      <c r="T1423" s="72"/>
      <c r="U1423" s="72"/>
      <c r="V1423" s="72"/>
      <c r="W1423" s="72"/>
      <c r="X1423" s="72"/>
      <c r="Y1423" s="72"/>
      <c r="Z1423" s="72"/>
      <c r="AA1423" s="72"/>
      <c r="AB1423" s="72"/>
    </row>
    <row r="1424" spans="1:28" ht="15" customHeight="1" x14ac:dyDescent="0.25">
      <c r="A1424" s="261"/>
      <c r="B1424" s="206"/>
      <c r="C1424" s="87"/>
      <c r="D1424" s="87"/>
      <c r="E1424" s="171"/>
      <c r="F1424" s="172"/>
      <c r="G1424" s="184"/>
      <c r="H1424" s="207"/>
      <c r="I1424" s="72"/>
      <c r="J1424" s="72"/>
      <c r="K1424" s="72"/>
      <c r="L1424" s="72"/>
      <c r="M1424" s="72"/>
      <c r="N1424" s="72"/>
      <c r="O1424" s="72"/>
      <c r="P1424" s="72"/>
      <c r="Q1424" s="72"/>
      <c r="R1424" s="72"/>
      <c r="S1424" s="72"/>
      <c r="T1424" s="72"/>
      <c r="U1424" s="72"/>
      <c r="V1424" s="72"/>
      <c r="W1424" s="72"/>
      <c r="X1424" s="72"/>
      <c r="Y1424" s="72"/>
      <c r="Z1424" s="72"/>
      <c r="AA1424" s="72"/>
      <c r="AB1424" s="72"/>
    </row>
    <row r="1425" spans="1:28" ht="15" customHeight="1" x14ac:dyDescent="0.2">
      <c r="A1425" s="261"/>
      <c r="B1425" s="203"/>
      <c r="C1425" s="63"/>
      <c r="D1425" s="63"/>
      <c r="E1425" s="171"/>
      <c r="F1425" s="172"/>
      <c r="G1425" s="63"/>
      <c r="H1425" s="64"/>
      <c r="I1425" s="72"/>
      <c r="J1425" s="72"/>
      <c r="K1425" s="72"/>
      <c r="L1425" s="72"/>
      <c r="M1425" s="72"/>
      <c r="N1425" s="72"/>
      <c r="O1425" s="72"/>
      <c r="P1425" s="72"/>
      <c r="Q1425" s="72"/>
      <c r="R1425" s="72"/>
      <c r="S1425" s="72"/>
      <c r="T1425" s="72"/>
      <c r="U1425" s="72"/>
      <c r="V1425" s="72"/>
      <c r="W1425" s="72"/>
      <c r="X1425" s="72"/>
      <c r="Y1425" s="72"/>
      <c r="Z1425" s="72"/>
      <c r="AA1425" s="72"/>
      <c r="AB1425" s="72"/>
    </row>
    <row r="1426" spans="1:28" ht="15" customHeight="1" x14ac:dyDescent="0.2">
      <c r="A1426" s="261"/>
      <c r="B1426" s="307">
        <f>+Presupuesto!$A$97</f>
        <v>16</v>
      </c>
      <c r="C1426" s="742" t="str">
        <f>+Presupuesto!$B$97</f>
        <v>CALEFACCION</v>
      </c>
      <c r="D1426" s="724"/>
      <c r="E1426" s="724"/>
      <c r="F1426" s="724"/>
      <c r="G1426" s="724"/>
      <c r="H1426" s="725"/>
      <c r="I1426" s="72"/>
      <c r="J1426" s="72"/>
      <c r="K1426" s="72"/>
      <c r="L1426" s="72"/>
      <c r="M1426" s="72"/>
      <c r="N1426" s="72"/>
      <c r="O1426" s="72"/>
      <c r="P1426" s="72"/>
      <c r="Q1426" s="72"/>
      <c r="R1426" s="72"/>
      <c r="S1426" s="72"/>
      <c r="T1426" s="72"/>
      <c r="U1426" s="72"/>
      <c r="V1426" s="72"/>
      <c r="W1426" s="72"/>
      <c r="X1426" s="72"/>
      <c r="Y1426" s="72"/>
      <c r="Z1426" s="72"/>
      <c r="AA1426" s="72"/>
      <c r="AB1426" s="72"/>
    </row>
    <row r="1427" spans="1:28" ht="15" customHeight="1" x14ac:dyDescent="0.2">
      <c r="A1427" s="261"/>
      <c r="B1427" s="160" t="str">
        <f>+Presupuesto!A101</f>
        <v>16.4</v>
      </c>
      <c r="C1427" s="723" t="str">
        <f>+Presupuesto!B101</f>
        <v>Accesorios varios</v>
      </c>
      <c r="D1427" s="724"/>
      <c r="E1427" s="724"/>
      <c r="F1427" s="724"/>
      <c r="G1427" s="725"/>
      <c r="H1427" s="161" t="str">
        <f>+Presupuesto!C101</f>
        <v>gl</v>
      </c>
      <c r="I1427" s="72"/>
      <c r="J1427" s="72"/>
      <c r="K1427" s="72"/>
      <c r="L1427" s="72"/>
      <c r="M1427" s="72"/>
      <c r="N1427" s="72"/>
      <c r="O1427" s="72"/>
      <c r="P1427" s="72"/>
      <c r="Q1427" s="72"/>
      <c r="R1427" s="72"/>
      <c r="S1427" s="72"/>
      <c r="T1427" s="72"/>
      <c r="U1427" s="72"/>
      <c r="V1427" s="72"/>
      <c r="W1427" s="72"/>
      <c r="X1427" s="72"/>
      <c r="Y1427" s="72"/>
      <c r="Z1427" s="72"/>
      <c r="AA1427" s="72"/>
      <c r="AB1427" s="72"/>
    </row>
    <row r="1428" spans="1:28" ht="15" customHeight="1" x14ac:dyDescent="0.25">
      <c r="A1428" s="261"/>
      <c r="B1428" s="726" t="s">
        <v>180</v>
      </c>
      <c r="C1428" s="727"/>
      <c r="D1428" s="220"/>
      <c r="E1428" s="729" t="s">
        <v>177</v>
      </c>
      <c r="F1428" s="163" t="s">
        <v>181</v>
      </c>
      <c r="G1428" s="221" t="s">
        <v>182</v>
      </c>
      <c r="H1428" s="222" t="s">
        <v>181</v>
      </c>
      <c r="I1428" s="72"/>
      <c r="J1428" s="72"/>
      <c r="K1428" s="72"/>
      <c r="L1428" s="72"/>
      <c r="M1428" s="72"/>
      <c r="N1428" s="72"/>
      <c r="O1428" s="72"/>
      <c r="P1428" s="72"/>
      <c r="Q1428" s="72"/>
      <c r="R1428" s="72"/>
      <c r="S1428" s="72"/>
      <c r="T1428" s="72"/>
      <c r="U1428" s="72"/>
      <c r="V1428" s="72"/>
      <c r="W1428" s="72"/>
      <c r="X1428" s="72"/>
      <c r="Y1428" s="72"/>
      <c r="Z1428" s="72"/>
      <c r="AA1428" s="72"/>
      <c r="AB1428" s="72"/>
    </row>
    <row r="1429" spans="1:28" ht="15" customHeight="1" x14ac:dyDescent="0.25">
      <c r="A1429" s="261"/>
      <c r="B1429" s="728"/>
      <c r="C1429" s="681"/>
      <c r="D1429" s="223"/>
      <c r="E1429" s="730"/>
      <c r="F1429" s="167" t="s">
        <v>183</v>
      </c>
      <c r="G1429" s="224" t="s">
        <v>184</v>
      </c>
      <c r="H1429" s="225" t="s">
        <v>178</v>
      </c>
      <c r="I1429" s="72"/>
      <c r="J1429" s="72"/>
      <c r="K1429" s="72"/>
      <c r="L1429" s="72"/>
      <c r="M1429" s="72"/>
      <c r="N1429" s="72"/>
      <c r="O1429" s="72"/>
      <c r="P1429" s="72"/>
      <c r="Q1429" s="72"/>
      <c r="R1429" s="72"/>
      <c r="S1429" s="72"/>
      <c r="T1429" s="72"/>
      <c r="U1429" s="72"/>
      <c r="V1429" s="72"/>
      <c r="W1429" s="72"/>
      <c r="X1429" s="72"/>
      <c r="Y1429" s="72"/>
      <c r="Z1429" s="72"/>
      <c r="AA1429" s="72"/>
      <c r="AB1429" s="72"/>
    </row>
    <row r="1430" spans="1:28" ht="15" customHeight="1" x14ac:dyDescent="0.2">
      <c r="A1430" s="261"/>
      <c r="B1430" s="170"/>
      <c r="C1430" s="89"/>
      <c r="D1430" s="89"/>
      <c r="E1430" s="171"/>
      <c r="F1430" s="172"/>
      <c r="G1430" s="89"/>
      <c r="H1430" s="226"/>
      <c r="I1430" s="72"/>
      <c r="J1430" s="72"/>
      <c r="K1430" s="72"/>
      <c r="L1430" s="72"/>
      <c r="M1430" s="72"/>
      <c r="N1430" s="72"/>
      <c r="O1430" s="72"/>
      <c r="P1430" s="72"/>
      <c r="Q1430" s="72"/>
      <c r="R1430" s="72"/>
      <c r="S1430" s="72"/>
      <c r="T1430" s="72"/>
      <c r="U1430" s="72"/>
      <c r="V1430" s="72"/>
      <c r="W1430" s="72"/>
      <c r="X1430" s="72"/>
      <c r="Y1430" s="72"/>
      <c r="Z1430" s="72"/>
      <c r="AA1430" s="72"/>
      <c r="AB1430" s="72"/>
    </row>
    <row r="1431" spans="1:28" ht="15" customHeight="1" x14ac:dyDescent="0.25">
      <c r="A1431" s="261"/>
      <c r="B1431" s="731" t="s">
        <v>185</v>
      </c>
      <c r="C1431" s="686"/>
      <c r="D1431" s="227"/>
      <c r="E1431" s="174"/>
      <c r="F1431" s="175"/>
      <c r="G1431" s="228"/>
      <c r="H1431" s="229">
        <f>SUM(H1432:H1433)</f>
        <v>325909.85283127555</v>
      </c>
      <c r="I1431" s="72"/>
      <c r="J1431" s="72"/>
      <c r="K1431" s="72"/>
      <c r="L1431" s="72"/>
      <c r="M1431" s="72"/>
      <c r="N1431" s="72"/>
      <c r="O1431" s="72"/>
      <c r="P1431" s="72"/>
      <c r="Q1431" s="72"/>
      <c r="R1431" s="72"/>
      <c r="S1431" s="72"/>
      <c r="T1431" s="72"/>
      <c r="U1431" s="72"/>
      <c r="V1431" s="72"/>
      <c r="W1431" s="72"/>
      <c r="X1431" s="72"/>
      <c r="Y1431" s="72"/>
      <c r="Z1431" s="72"/>
      <c r="AA1431" s="72"/>
      <c r="AB1431" s="72"/>
    </row>
    <row r="1432" spans="1:28" ht="15.75" customHeight="1" x14ac:dyDescent="0.25">
      <c r="A1432" s="261"/>
      <c r="B1432" s="177" t="str">
        <f>+'Lista de Precios'!$B$299</f>
        <v>Conjuntos de válvulas de regulación, uniones dobles y grifos de purga de 1/2"</v>
      </c>
      <c r="C1432" s="178"/>
      <c r="D1432" s="251"/>
      <c r="E1432" s="180" t="str">
        <f>+'Lista de Precios'!$C$299</f>
        <v>u</v>
      </c>
      <c r="F1432" s="181">
        <f>+'Lista de Precios'!$D$299</f>
        <v>21594.555416258507</v>
      </c>
      <c r="G1432" s="68">
        <v>9</v>
      </c>
      <c r="H1432" s="232">
        <f>PRODUCT(F1432*G1432)</f>
        <v>194350.99874632657</v>
      </c>
      <c r="I1432" s="72"/>
      <c r="J1432" s="72"/>
      <c r="K1432" s="72"/>
      <c r="L1432" s="72"/>
      <c r="M1432" s="72"/>
      <c r="N1432" s="72"/>
      <c r="O1432" s="72"/>
      <c r="P1432" s="72"/>
      <c r="Q1432" s="72"/>
      <c r="R1432" s="72"/>
      <c r="S1432" s="72"/>
      <c r="T1432" s="72"/>
      <c r="U1432" s="72"/>
      <c r="V1432" s="72"/>
      <c r="W1432" s="72"/>
      <c r="X1432" s="72"/>
      <c r="Y1432" s="72"/>
      <c r="Z1432" s="72"/>
      <c r="AA1432" s="72"/>
      <c r="AB1432" s="72"/>
    </row>
    <row r="1433" spans="1:28" ht="15" customHeight="1" x14ac:dyDescent="0.25">
      <c r="A1433" s="261"/>
      <c r="B1433" s="177" t="str">
        <f>+'Lista de Precios'!$B$300</f>
        <v>Kit de niples y rosetas</v>
      </c>
      <c r="C1433" s="178"/>
      <c r="D1433" s="251"/>
      <c r="E1433" s="180" t="str">
        <f>+'Lista de Precios'!$C$300</f>
        <v>u</v>
      </c>
      <c r="F1433" s="181">
        <f>+'Lista de Precios'!$D$300</f>
        <v>14617.650453883221</v>
      </c>
      <c r="G1433" s="68">
        <v>9</v>
      </c>
      <c r="H1433" s="232">
        <f>PRODUCT(F1433*G1433)</f>
        <v>131558.85408494898</v>
      </c>
      <c r="I1433" s="72"/>
      <c r="J1433" s="72"/>
      <c r="K1433" s="72"/>
      <c r="L1433" s="72"/>
      <c r="M1433" s="72"/>
      <c r="N1433" s="72"/>
      <c r="O1433" s="72"/>
      <c r="P1433" s="72"/>
      <c r="Q1433" s="72"/>
      <c r="R1433" s="72"/>
      <c r="S1433" s="72"/>
      <c r="T1433" s="72"/>
      <c r="U1433" s="72"/>
      <c r="V1433" s="72"/>
      <c r="W1433" s="72"/>
      <c r="X1433" s="72"/>
      <c r="Y1433" s="72"/>
      <c r="Z1433" s="72"/>
      <c r="AA1433" s="72"/>
      <c r="AB1433" s="72"/>
    </row>
    <row r="1434" spans="1:28" ht="15" customHeight="1" x14ac:dyDescent="0.25">
      <c r="A1434" s="261"/>
      <c r="B1434" s="215"/>
      <c r="C1434" s="233"/>
      <c r="D1434" s="288"/>
      <c r="E1434" s="180"/>
      <c r="F1434" s="181"/>
      <c r="G1434" s="68"/>
      <c r="H1434" s="232"/>
      <c r="I1434" s="72"/>
      <c r="J1434" s="72"/>
      <c r="K1434" s="72"/>
      <c r="L1434" s="72"/>
      <c r="M1434" s="72"/>
      <c r="N1434" s="72"/>
      <c r="O1434" s="72"/>
      <c r="P1434" s="72"/>
      <c r="Q1434" s="72"/>
      <c r="R1434" s="72"/>
      <c r="S1434" s="72"/>
      <c r="T1434" s="72"/>
      <c r="U1434" s="72"/>
      <c r="V1434" s="72"/>
      <c r="W1434" s="72"/>
      <c r="X1434" s="72"/>
      <c r="Y1434" s="72"/>
      <c r="Z1434" s="72"/>
      <c r="AA1434" s="72"/>
      <c r="AB1434" s="72"/>
    </row>
    <row r="1435" spans="1:28" ht="15" customHeight="1" x14ac:dyDescent="0.25">
      <c r="A1435" s="261"/>
      <c r="B1435" s="732" t="s">
        <v>186</v>
      </c>
      <c r="C1435" s="623"/>
      <c r="D1435" s="234"/>
      <c r="E1435" s="189"/>
      <c r="F1435" s="190"/>
      <c r="G1435" s="235"/>
      <c r="H1435" s="236">
        <f>SUM(H1436:H1437)</f>
        <v>135509.53080000001</v>
      </c>
      <c r="I1435" s="72"/>
      <c r="J1435" s="72"/>
      <c r="K1435" s="72"/>
      <c r="L1435" s="72"/>
      <c r="M1435" s="72"/>
      <c r="N1435" s="72"/>
      <c r="O1435" s="72"/>
      <c r="P1435" s="72"/>
      <c r="Q1435" s="72"/>
      <c r="R1435" s="72"/>
      <c r="S1435" s="72"/>
      <c r="T1435" s="72"/>
      <c r="U1435" s="72"/>
      <c r="V1435" s="72"/>
      <c r="W1435" s="72"/>
      <c r="X1435" s="72"/>
      <c r="Y1435" s="72"/>
      <c r="Z1435" s="72"/>
      <c r="AA1435" s="72"/>
      <c r="AB1435" s="72"/>
    </row>
    <row r="1436" spans="1:28" ht="15" customHeight="1" x14ac:dyDescent="0.2">
      <c r="A1436" s="261"/>
      <c r="B1436" s="720" t="s">
        <v>187</v>
      </c>
      <c r="C1436" s="623"/>
      <c r="D1436" s="233"/>
      <c r="E1436" s="180" t="s">
        <v>188</v>
      </c>
      <c r="F1436" s="181">
        <f>+'Mano de Obra'!$J$8</f>
        <v>10110.714599999999</v>
      </c>
      <c r="G1436" s="68">
        <v>10</v>
      </c>
      <c r="H1436" s="232">
        <f>PRODUCT(F1436*G1436)</f>
        <v>101107.14599999999</v>
      </c>
      <c r="I1436" s="72"/>
      <c r="J1436" s="72"/>
      <c r="K1436" s="72"/>
      <c r="L1436" s="72"/>
      <c r="M1436" s="72"/>
      <c r="N1436" s="72"/>
      <c r="O1436" s="72"/>
      <c r="P1436" s="72"/>
      <c r="Q1436" s="72"/>
      <c r="R1436" s="72"/>
      <c r="S1436" s="72"/>
      <c r="T1436" s="72"/>
      <c r="U1436" s="72"/>
      <c r="V1436" s="72"/>
      <c r="W1436" s="72"/>
      <c r="X1436" s="72"/>
      <c r="Y1436" s="72"/>
      <c r="Z1436" s="72"/>
      <c r="AA1436" s="72"/>
      <c r="AB1436" s="72"/>
    </row>
    <row r="1437" spans="1:28" ht="15" customHeight="1" x14ac:dyDescent="0.2">
      <c r="A1437" s="261"/>
      <c r="B1437" s="720" t="s">
        <v>191</v>
      </c>
      <c r="C1437" s="623"/>
      <c r="D1437" s="233"/>
      <c r="E1437" s="180" t="s">
        <v>188</v>
      </c>
      <c r="F1437" s="181">
        <f>+'Mano de Obra'!$J$10</f>
        <v>8600.5962</v>
      </c>
      <c r="G1437" s="68">
        <v>4</v>
      </c>
      <c r="H1437" s="232">
        <f>PRODUCT(F1437*G1437)</f>
        <v>34402.3848</v>
      </c>
      <c r="I1437" s="72"/>
      <c r="J1437" s="72"/>
      <c r="K1437" s="72"/>
      <c r="L1437" s="72"/>
      <c r="M1437" s="72"/>
      <c r="N1437" s="72"/>
      <c r="O1437" s="72"/>
      <c r="P1437" s="72"/>
      <c r="Q1437" s="72"/>
      <c r="R1437" s="72"/>
      <c r="S1437" s="72"/>
      <c r="T1437" s="72"/>
      <c r="U1437" s="72"/>
      <c r="V1437" s="72"/>
      <c r="W1437" s="72"/>
      <c r="X1437" s="72"/>
      <c r="Y1437" s="72"/>
      <c r="Z1437" s="72"/>
      <c r="AA1437" s="72"/>
      <c r="AB1437" s="72"/>
    </row>
    <row r="1438" spans="1:28" ht="15" customHeight="1" x14ac:dyDescent="0.2">
      <c r="A1438" s="261"/>
      <c r="B1438" s="721"/>
      <c r="C1438" s="722"/>
      <c r="D1438" s="252"/>
      <c r="E1438" s="196"/>
      <c r="F1438" s="253"/>
      <c r="G1438" s="238"/>
      <c r="H1438" s="254"/>
      <c r="I1438" s="72"/>
      <c r="J1438" s="72"/>
      <c r="K1438" s="72"/>
      <c r="L1438" s="72"/>
      <c r="M1438" s="72"/>
      <c r="N1438" s="72"/>
      <c r="O1438" s="72"/>
      <c r="P1438" s="72"/>
      <c r="Q1438" s="72"/>
      <c r="R1438" s="72"/>
      <c r="S1438" s="72"/>
      <c r="T1438" s="72"/>
      <c r="U1438" s="72"/>
      <c r="V1438" s="72"/>
      <c r="W1438" s="72"/>
      <c r="X1438" s="72"/>
      <c r="Y1438" s="72"/>
      <c r="Z1438" s="72"/>
      <c r="AA1438" s="72"/>
      <c r="AB1438" s="72"/>
    </row>
    <row r="1439" spans="1:28" ht="15" customHeight="1" x14ac:dyDescent="0.2">
      <c r="A1439" s="261"/>
      <c r="B1439" s="200"/>
      <c r="C1439" s="240"/>
      <c r="D1439" s="240"/>
      <c r="E1439" s="171"/>
      <c r="F1439" s="172"/>
      <c r="G1439" s="184"/>
      <c r="H1439" s="64"/>
      <c r="I1439" s="72"/>
      <c r="J1439" s="72"/>
      <c r="K1439" s="72"/>
      <c r="L1439" s="72"/>
      <c r="M1439" s="72"/>
      <c r="N1439" s="72"/>
      <c r="O1439" s="72"/>
      <c r="P1439" s="72"/>
      <c r="Q1439" s="72"/>
      <c r="R1439" s="72"/>
      <c r="S1439" s="72"/>
      <c r="T1439" s="72"/>
      <c r="U1439" s="72"/>
      <c r="V1439" s="72"/>
      <c r="W1439" s="72"/>
      <c r="X1439" s="72"/>
      <c r="Y1439" s="72"/>
      <c r="Z1439" s="72"/>
      <c r="AA1439" s="72"/>
      <c r="AB1439" s="72"/>
    </row>
    <row r="1440" spans="1:28" ht="15" customHeight="1" x14ac:dyDescent="0.25">
      <c r="A1440" s="261"/>
      <c r="B1440" s="203"/>
      <c r="C1440" s="63"/>
      <c r="D1440" s="63"/>
      <c r="E1440" s="171"/>
      <c r="F1440" s="172"/>
      <c r="G1440" s="241" t="s">
        <v>190</v>
      </c>
      <c r="H1440" s="242">
        <f>SUM(H1431,H1435)</f>
        <v>461419.38363127556</v>
      </c>
      <c r="I1440" s="72"/>
      <c r="J1440" s="72"/>
      <c r="K1440" s="72"/>
      <c r="L1440" s="72"/>
      <c r="M1440" s="72"/>
      <c r="N1440" s="72"/>
      <c r="O1440" s="72"/>
      <c r="P1440" s="72"/>
      <c r="Q1440" s="72"/>
      <c r="R1440" s="72"/>
      <c r="S1440" s="72"/>
      <c r="T1440" s="72"/>
      <c r="U1440" s="72"/>
      <c r="V1440" s="72"/>
      <c r="W1440" s="72"/>
      <c r="X1440" s="72"/>
      <c r="Y1440" s="72"/>
      <c r="Z1440" s="72"/>
      <c r="AA1440" s="72"/>
      <c r="AB1440" s="72"/>
    </row>
    <row r="1441" spans="1:28" ht="15" customHeight="1" x14ac:dyDescent="0.25">
      <c r="A1441" s="261"/>
      <c r="B1441" s="206"/>
      <c r="C1441" s="87"/>
      <c r="D1441" s="87"/>
      <c r="E1441" s="171"/>
      <c r="F1441" s="172"/>
      <c r="G1441" s="184"/>
      <c r="H1441" s="207"/>
      <c r="I1441" s="72"/>
      <c r="J1441" s="72"/>
      <c r="K1441" s="72"/>
      <c r="L1441" s="72"/>
      <c r="M1441" s="72"/>
      <c r="N1441" s="72"/>
      <c r="O1441" s="72"/>
      <c r="P1441" s="72"/>
      <c r="Q1441" s="72"/>
      <c r="R1441" s="72"/>
      <c r="S1441" s="72"/>
      <c r="T1441" s="72"/>
      <c r="U1441" s="72"/>
      <c r="V1441" s="72"/>
      <c r="W1441" s="72"/>
      <c r="X1441" s="72"/>
      <c r="Y1441" s="72"/>
      <c r="Z1441" s="72"/>
      <c r="AA1441" s="72"/>
      <c r="AB1441" s="72"/>
    </row>
    <row r="1442" spans="1:28" ht="15" customHeight="1" x14ac:dyDescent="0.25">
      <c r="A1442" s="261"/>
      <c r="B1442" s="206"/>
      <c r="C1442" s="87"/>
      <c r="D1442" s="87"/>
      <c r="E1442" s="171"/>
      <c r="F1442" s="172"/>
      <c r="G1442" s="184"/>
      <c r="H1442" s="207"/>
      <c r="I1442" s="72"/>
      <c r="J1442" s="72"/>
      <c r="K1442" s="72"/>
      <c r="L1442" s="72"/>
      <c r="M1442" s="72"/>
      <c r="N1442" s="72"/>
      <c r="O1442" s="72"/>
      <c r="P1442" s="72"/>
      <c r="Q1442" s="72"/>
      <c r="R1442" s="72"/>
      <c r="S1442" s="72"/>
      <c r="T1442" s="72"/>
      <c r="U1442" s="72"/>
      <c r="V1442" s="72"/>
      <c r="W1442" s="72"/>
      <c r="X1442" s="72"/>
      <c r="Y1442" s="72"/>
      <c r="Z1442" s="72"/>
      <c r="AA1442" s="72"/>
      <c r="AB1442" s="72"/>
    </row>
    <row r="1443" spans="1:28" ht="15" customHeight="1" x14ac:dyDescent="0.2">
      <c r="A1443" s="261"/>
      <c r="B1443" s="203"/>
      <c r="C1443" s="63"/>
      <c r="D1443" s="63"/>
      <c r="E1443" s="171"/>
      <c r="F1443" s="172"/>
      <c r="G1443" s="63"/>
      <c r="H1443" s="64"/>
      <c r="I1443" s="72"/>
      <c r="J1443" s="72"/>
      <c r="K1443" s="72"/>
      <c r="L1443" s="72"/>
      <c r="M1443" s="72"/>
      <c r="N1443" s="72"/>
      <c r="O1443" s="72"/>
      <c r="P1443" s="72"/>
      <c r="Q1443" s="72"/>
      <c r="R1443" s="72"/>
      <c r="S1443" s="72"/>
      <c r="T1443" s="72"/>
      <c r="U1443" s="72"/>
      <c r="V1443" s="72"/>
      <c r="W1443" s="72"/>
      <c r="X1443" s="72"/>
      <c r="Y1443" s="72"/>
      <c r="Z1443" s="72"/>
      <c r="AA1443" s="72"/>
      <c r="AB1443" s="72"/>
    </row>
    <row r="1444" spans="1:28" ht="15" customHeight="1" x14ac:dyDescent="0.2">
      <c r="A1444" s="261"/>
      <c r="B1444" s="307">
        <f>+Presupuesto!$A$97</f>
        <v>16</v>
      </c>
      <c r="C1444" s="742" t="str">
        <f>+Presupuesto!$B$97</f>
        <v>CALEFACCION</v>
      </c>
      <c r="D1444" s="724"/>
      <c r="E1444" s="724"/>
      <c r="F1444" s="724"/>
      <c r="G1444" s="724"/>
      <c r="H1444" s="725"/>
      <c r="I1444" s="72"/>
      <c r="J1444" s="72"/>
      <c r="K1444" s="72"/>
      <c r="L1444" s="72"/>
      <c r="M1444" s="72"/>
      <c r="N1444" s="72"/>
      <c r="O1444" s="72"/>
      <c r="P1444" s="72"/>
      <c r="Q1444" s="72"/>
      <c r="R1444" s="72"/>
      <c r="S1444" s="72"/>
      <c r="T1444" s="72"/>
      <c r="U1444" s="72"/>
      <c r="V1444" s="72"/>
      <c r="W1444" s="72"/>
      <c r="X1444" s="72"/>
      <c r="Y1444" s="72"/>
      <c r="Z1444" s="72"/>
      <c r="AA1444" s="72"/>
      <c r="AB1444" s="72"/>
    </row>
    <row r="1445" spans="1:28" ht="15" customHeight="1" x14ac:dyDescent="0.2">
      <c r="A1445" s="261"/>
      <c r="B1445" s="160" t="str">
        <f>+Presupuesto!A102</f>
        <v>16.5</v>
      </c>
      <c r="C1445" s="723" t="str">
        <f>+Presupuesto!B102</f>
        <v>Prueba y ajuste de instalacion y puesta a punto</v>
      </c>
      <c r="D1445" s="724"/>
      <c r="E1445" s="724"/>
      <c r="F1445" s="724"/>
      <c r="G1445" s="725"/>
      <c r="H1445" s="161" t="str">
        <f>+Presupuesto!C102</f>
        <v>gl</v>
      </c>
      <c r="I1445" s="72"/>
      <c r="J1445" s="72"/>
      <c r="K1445" s="72"/>
      <c r="L1445" s="72"/>
      <c r="M1445" s="72"/>
      <c r="N1445" s="72"/>
      <c r="O1445" s="72"/>
      <c r="P1445" s="72"/>
      <c r="Q1445" s="72"/>
      <c r="R1445" s="72"/>
      <c r="S1445" s="72"/>
      <c r="T1445" s="72"/>
      <c r="U1445" s="72"/>
      <c r="V1445" s="72"/>
      <c r="W1445" s="72"/>
      <c r="X1445" s="72"/>
      <c r="Y1445" s="72"/>
      <c r="Z1445" s="72"/>
      <c r="AA1445" s="72"/>
      <c r="AB1445" s="72"/>
    </row>
    <row r="1446" spans="1:28" ht="15" customHeight="1" x14ac:dyDescent="0.25">
      <c r="A1446" s="261"/>
      <c r="B1446" s="726" t="s">
        <v>180</v>
      </c>
      <c r="C1446" s="727"/>
      <c r="D1446" s="220"/>
      <c r="E1446" s="729" t="s">
        <v>177</v>
      </c>
      <c r="F1446" s="163" t="s">
        <v>181</v>
      </c>
      <c r="G1446" s="221" t="s">
        <v>182</v>
      </c>
      <c r="H1446" s="222" t="s">
        <v>181</v>
      </c>
      <c r="I1446" s="72"/>
      <c r="J1446" s="72"/>
      <c r="K1446" s="72"/>
      <c r="L1446" s="72"/>
      <c r="M1446" s="72"/>
      <c r="N1446" s="72"/>
      <c r="O1446" s="72"/>
      <c r="P1446" s="72"/>
      <c r="Q1446" s="72"/>
      <c r="R1446" s="72"/>
      <c r="S1446" s="72"/>
      <c r="T1446" s="72"/>
      <c r="U1446" s="72"/>
      <c r="V1446" s="72"/>
      <c r="W1446" s="72"/>
      <c r="X1446" s="72"/>
      <c r="Y1446" s="72"/>
      <c r="Z1446" s="72"/>
      <c r="AA1446" s="72"/>
      <c r="AB1446" s="72"/>
    </row>
    <row r="1447" spans="1:28" ht="15" customHeight="1" x14ac:dyDescent="0.25">
      <c r="A1447" s="261"/>
      <c r="B1447" s="728"/>
      <c r="C1447" s="681"/>
      <c r="D1447" s="223"/>
      <c r="E1447" s="730"/>
      <c r="F1447" s="167" t="s">
        <v>183</v>
      </c>
      <c r="G1447" s="224" t="s">
        <v>184</v>
      </c>
      <c r="H1447" s="225" t="s">
        <v>178</v>
      </c>
      <c r="I1447" s="72"/>
      <c r="J1447" s="72"/>
      <c r="K1447" s="72"/>
      <c r="L1447" s="72"/>
      <c r="M1447" s="72"/>
      <c r="N1447" s="72"/>
      <c r="O1447" s="72"/>
      <c r="P1447" s="72"/>
      <c r="Q1447" s="72"/>
      <c r="R1447" s="72"/>
      <c r="S1447" s="72"/>
      <c r="T1447" s="72"/>
      <c r="U1447" s="72"/>
      <c r="V1447" s="72"/>
      <c r="W1447" s="72"/>
      <c r="X1447" s="72"/>
      <c r="Y1447" s="72"/>
      <c r="Z1447" s="72"/>
      <c r="AA1447" s="72"/>
      <c r="AB1447" s="72"/>
    </row>
    <row r="1448" spans="1:28" ht="15" customHeight="1" x14ac:dyDescent="0.2">
      <c r="A1448" s="261"/>
      <c r="B1448" s="170"/>
      <c r="C1448" s="89"/>
      <c r="D1448" s="89"/>
      <c r="E1448" s="171"/>
      <c r="F1448" s="172"/>
      <c r="G1448" s="89"/>
      <c r="H1448" s="226"/>
      <c r="I1448" s="72"/>
      <c r="J1448" s="72"/>
      <c r="K1448" s="72"/>
      <c r="L1448" s="72"/>
      <c r="M1448" s="72"/>
      <c r="N1448" s="72"/>
      <c r="O1448" s="72"/>
      <c r="P1448" s="72"/>
      <c r="Q1448" s="72"/>
      <c r="R1448" s="72"/>
      <c r="S1448" s="72"/>
      <c r="T1448" s="72"/>
      <c r="U1448" s="72"/>
      <c r="V1448" s="72"/>
      <c r="W1448" s="72"/>
      <c r="X1448" s="72"/>
      <c r="Y1448" s="72"/>
      <c r="Z1448" s="72"/>
      <c r="AA1448" s="72"/>
      <c r="AB1448" s="72"/>
    </row>
    <row r="1449" spans="1:28" ht="15" customHeight="1" x14ac:dyDescent="0.25">
      <c r="A1449" s="261"/>
      <c r="B1449" s="731" t="s">
        <v>185</v>
      </c>
      <c r="C1449" s="686"/>
      <c r="D1449" s="227"/>
      <c r="E1449" s="174"/>
      <c r="F1449" s="175"/>
      <c r="G1449" s="228"/>
      <c r="H1449" s="229"/>
      <c r="I1449" s="72"/>
      <c r="J1449" s="72"/>
      <c r="K1449" s="72"/>
      <c r="L1449" s="72"/>
      <c r="M1449" s="72"/>
      <c r="N1449" s="72"/>
      <c r="O1449" s="72"/>
      <c r="P1449" s="72"/>
      <c r="Q1449" s="72"/>
      <c r="R1449" s="72"/>
      <c r="S1449" s="72"/>
      <c r="T1449" s="72"/>
      <c r="U1449" s="72"/>
      <c r="V1449" s="72"/>
      <c r="W1449" s="72"/>
      <c r="X1449" s="72"/>
      <c r="Y1449" s="72"/>
      <c r="Z1449" s="72"/>
      <c r="AA1449" s="72"/>
      <c r="AB1449" s="72"/>
    </row>
    <row r="1450" spans="1:28" ht="15" customHeight="1" x14ac:dyDescent="0.25">
      <c r="A1450" s="261"/>
      <c r="B1450" s="215"/>
      <c r="C1450" s="233"/>
      <c r="D1450" s="288"/>
      <c r="E1450" s="180"/>
      <c r="F1450" s="181"/>
      <c r="G1450" s="68"/>
      <c r="H1450" s="232"/>
      <c r="I1450" s="72"/>
      <c r="J1450" s="72"/>
      <c r="K1450" s="72"/>
      <c r="L1450" s="72"/>
      <c r="M1450" s="72"/>
      <c r="N1450" s="72"/>
      <c r="O1450" s="72"/>
      <c r="P1450" s="72"/>
      <c r="Q1450" s="72"/>
      <c r="R1450" s="72"/>
      <c r="S1450" s="72"/>
      <c r="T1450" s="72"/>
      <c r="U1450" s="72"/>
      <c r="V1450" s="72"/>
      <c r="W1450" s="72"/>
      <c r="X1450" s="72"/>
      <c r="Y1450" s="72"/>
      <c r="Z1450" s="72"/>
      <c r="AA1450" s="72"/>
      <c r="AB1450" s="72"/>
    </row>
    <row r="1451" spans="1:28" ht="15" customHeight="1" x14ac:dyDescent="0.25">
      <c r="A1451" s="261"/>
      <c r="B1451" s="732" t="s">
        <v>186</v>
      </c>
      <c r="C1451" s="623"/>
      <c r="D1451" s="234"/>
      <c r="E1451" s="189"/>
      <c r="F1451" s="190"/>
      <c r="G1451" s="235"/>
      <c r="H1451" s="236">
        <f>SUM(H1452:H1453)</f>
        <v>115288.10159999999</v>
      </c>
      <c r="I1451" s="72"/>
      <c r="J1451" s="72"/>
      <c r="K1451" s="72"/>
      <c r="L1451" s="72"/>
      <c r="M1451" s="72"/>
      <c r="N1451" s="72"/>
      <c r="O1451" s="72"/>
      <c r="P1451" s="72"/>
      <c r="Q1451" s="72"/>
      <c r="R1451" s="72"/>
      <c r="S1451" s="72"/>
      <c r="T1451" s="72"/>
      <c r="U1451" s="72"/>
      <c r="V1451" s="72"/>
      <c r="W1451" s="72"/>
      <c r="X1451" s="72"/>
      <c r="Y1451" s="72"/>
      <c r="Z1451" s="72"/>
      <c r="AA1451" s="72"/>
      <c r="AB1451" s="72"/>
    </row>
    <row r="1452" spans="1:28" ht="15" customHeight="1" x14ac:dyDescent="0.2">
      <c r="A1452" s="261"/>
      <c r="B1452" s="720" t="s">
        <v>187</v>
      </c>
      <c r="C1452" s="623"/>
      <c r="D1452" s="233"/>
      <c r="E1452" s="180" t="s">
        <v>188</v>
      </c>
      <c r="F1452" s="181">
        <f>+'Mano de Obra'!$J$8</f>
        <v>10110.714599999999</v>
      </c>
      <c r="G1452" s="68">
        <v>8</v>
      </c>
      <c r="H1452" s="232">
        <f>PRODUCT(F1452*G1452)</f>
        <v>80885.716799999995</v>
      </c>
      <c r="I1452" s="72"/>
      <c r="J1452" s="72"/>
      <c r="K1452" s="72"/>
      <c r="L1452" s="72"/>
      <c r="M1452" s="72"/>
      <c r="N1452" s="72"/>
      <c r="O1452" s="72"/>
      <c r="P1452" s="72"/>
      <c r="Q1452" s="72"/>
      <c r="R1452" s="72"/>
      <c r="S1452" s="72"/>
      <c r="T1452" s="72"/>
      <c r="U1452" s="72"/>
      <c r="V1452" s="72"/>
      <c r="W1452" s="72"/>
      <c r="X1452" s="72"/>
      <c r="Y1452" s="72"/>
      <c r="Z1452" s="72"/>
      <c r="AA1452" s="72"/>
      <c r="AB1452" s="72"/>
    </row>
    <row r="1453" spans="1:28" ht="15" customHeight="1" x14ac:dyDescent="0.2">
      <c r="A1453" s="261"/>
      <c r="B1453" s="720" t="s">
        <v>191</v>
      </c>
      <c r="C1453" s="623"/>
      <c r="D1453" s="233"/>
      <c r="E1453" s="180" t="s">
        <v>188</v>
      </c>
      <c r="F1453" s="181">
        <f>+'Mano de Obra'!$J$10</f>
        <v>8600.5962</v>
      </c>
      <c r="G1453" s="68">
        <v>4</v>
      </c>
      <c r="H1453" s="232">
        <f>PRODUCT(F1453*G1453)</f>
        <v>34402.3848</v>
      </c>
      <c r="I1453" s="72"/>
      <c r="J1453" s="72"/>
      <c r="K1453" s="72"/>
      <c r="L1453" s="72"/>
      <c r="M1453" s="72"/>
      <c r="N1453" s="72"/>
      <c r="O1453" s="72"/>
      <c r="P1453" s="72"/>
      <c r="Q1453" s="72"/>
      <c r="R1453" s="72"/>
      <c r="S1453" s="72"/>
      <c r="T1453" s="72"/>
      <c r="U1453" s="72"/>
      <c r="V1453" s="72"/>
      <c r="W1453" s="72"/>
      <c r="X1453" s="72"/>
      <c r="Y1453" s="72"/>
      <c r="Z1453" s="72"/>
      <c r="AA1453" s="72"/>
      <c r="AB1453" s="72"/>
    </row>
    <row r="1454" spans="1:28" ht="15" customHeight="1" x14ac:dyDescent="0.2">
      <c r="A1454" s="261"/>
      <c r="B1454" s="721"/>
      <c r="C1454" s="722"/>
      <c r="D1454" s="252"/>
      <c r="E1454" s="196"/>
      <c r="F1454" s="253"/>
      <c r="G1454" s="238"/>
      <c r="H1454" s="254"/>
      <c r="I1454" s="72"/>
      <c r="J1454" s="72"/>
      <c r="K1454" s="72"/>
      <c r="L1454" s="72"/>
      <c r="M1454" s="72"/>
      <c r="N1454" s="72"/>
      <c r="O1454" s="72"/>
      <c r="P1454" s="72"/>
      <c r="Q1454" s="72"/>
      <c r="R1454" s="72"/>
      <c r="S1454" s="72"/>
      <c r="T1454" s="72"/>
      <c r="U1454" s="72"/>
      <c r="V1454" s="72"/>
      <c r="W1454" s="72"/>
      <c r="X1454" s="72"/>
      <c r="Y1454" s="72"/>
      <c r="Z1454" s="72"/>
      <c r="AA1454" s="72"/>
      <c r="AB1454" s="72"/>
    </row>
    <row r="1455" spans="1:28" ht="15" customHeight="1" x14ac:dyDescent="0.2">
      <c r="A1455" s="261"/>
      <c r="B1455" s="200"/>
      <c r="C1455" s="240"/>
      <c r="D1455" s="240"/>
      <c r="E1455" s="171"/>
      <c r="F1455" s="172"/>
      <c r="G1455" s="184"/>
      <c r="H1455" s="64"/>
      <c r="I1455" s="72"/>
      <c r="J1455" s="72"/>
      <c r="K1455" s="72"/>
      <c r="L1455" s="72"/>
      <c r="M1455" s="72"/>
      <c r="N1455" s="72"/>
      <c r="O1455" s="72"/>
      <c r="P1455" s="72"/>
      <c r="Q1455" s="72"/>
      <c r="R1455" s="72"/>
      <c r="S1455" s="72"/>
      <c r="T1455" s="72"/>
      <c r="U1455" s="72"/>
      <c r="V1455" s="72"/>
      <c r="W1455" s="72"/>
      <c r="X1455" s="72"/>
      <c r="Y1455" s="72"/>
      <c r="Z1455" s="72"/>
      <c r="AA1455" s="72"/>
      <c r="AB1455" s="72"/>
    </row>
    <row r="1456" spans="1:28" ht="15" customHeight="1" x14ac:dyDescent="0.25">
      <c r="A1456" s="261"/>
      <c r="B1456" s="203"/>
      <c r="C1456" s="63"/>
      <c r="D1456" s="63"/>
      <c r="E1456" s="171"/>
      <c r="F1456" s="172"/>
      <c r="G1456" s="241" t="s">
        <v>190</v>
      </c>
      <c r="H1456" s="242">
        <f>SUM(H1449,H1451)</f>
        <v>115288.10159999999</v>
      </c>
      <c r="I1456" s="72"/>
      <c r="J1456" s="72"/>
      <c r="K1456" s="72"/>
      <c r="L1456" s="72"/>
      <c r="M1456" s="72"/>
      <c r="N1456" s="72"/>
      <c r="O1456" s="72"/>
      <c r="P1456" s="72"/>
      <c r="Q1456" s="72"/>
      <c r="R1456" s="72"/>
      <c r="S1456" s="72"/>
      <c r="T1456" s="72"/>
      <c r="U1456" s="72"/>
      <c r="V1456" s="72"/>
      <c r="W1456" s="72"/>
      <c r="X1456" s="72"/>
      <c r="Y1456" s="72"/>
      <c r="Z1456" s="72"/>
      <c r="AA1456" s="72"/>
      <c r="AB1456" s="72"/>
    </row>
    <row r="1457" spans="1:28" ht="15" customHeight="1" x14ac:dyDescent="0.25">
      <c r="A1457" s="261"/>
      <c r="B1457" s="206"/>
      <c r="C1457" s="87"/>
      <c r="D1457" s="87"/>
      <c r="E1457" s="171"/>
      <c r="F1457" s="172"/>
      <c r="G1457" s="184"/>
      <c r="H1457" s="207"/>
      <c r="I1457" s="72"/>
      <c r="J1457" s="72"/>
      <c r="K1457" s="72"/>
      <c r="L1457" s="72"/>
      <c r="M1457" s="72"/>
      <c r="N1457" s="72"/>
      <c r="O1457" s="72"/>
      <c r="P1457" s="72"/>
      <c r="Q1457" s="72"/>
      <c r="R1457" s="72"/>
      <c r="S1457" s="72"/>
      <c r="T1457" s="72"/>
      <c r="U1457" s="72"/>
      <c r="V1457" s="72"/>
      <c r="W1457" s="72"/>
      <c r="X1457" s="72"/>
      <c r="Y1457" s="72"/>
      <c r="Z1457" s="72"/>
      <c r="AA1457" s="72"/>
      <c r="AB1457" s="72"/>
    </row>
    <row r="1458" spans="1:28" ht="15" customHeight="1" x14ac:dyDescent="0.25">
      <c r="A1458" s="261"/>
      <c r="B1458" s="206"/>
      <c r="C1458" s="87"/>
      <c r="D1458" s="87"/>
      <c r="E1458" s="171"/>
      <c r="F1458" s="172"/>
      <c r="G1458" s="184"/>
      <c r="H1458" s="207"/>
      <c r="I1458" s="72"/>
      <c r="J1458" s="72"/>
      <c r="K1458" s="72"/>
      <c r="L1458" s="72"/>
      <c r="M1458" s="72"/>
      <c r="N1458" s="72"/>
      <c r="O1458" s="72"/>
      <c r="P1458" s="72"/>
      <c r="Q1458" s="72"/>
      <c r="R1458" s="72"/>
      <c r="S1458" s="72"/>
      <c r="T1458" s="72"/>
      <c r="U1458" s="72"/>
      <c r="V1458" s="72"/>
      <c r="W1458" s="72"/>
      <c r="X1458" s="72"/>
      <c r="Y1458" s="72"/>
      <c r="Z1458" s="72"/>
      <c r="AA1458" s="72"/>
      <c r="AB1458" s="72"/>
    </row>
    <row r="1459" spans="1:28" ht="15" customHeight="1" x14ac:dyDescent="0.2">
      <c r="A1459" s="261"/>
      <c r="B1459" s="203"/>
      <c r="C1459" s="63"/>
      <c r="D1459" s="63"/>
      <c r="E1459" s="171"/>
      <c r="F1459" s="172"/>
      <c r="G1459" s="63"/>
      <c r="H1459" s="64"/>
      <c r="I1459" s="72"/>
      <c r="J1459" s="72"/>
      <c r="K1459" s="72"/>
      <c r="L1459" s="72"/>
      <c r="M1459" s="72"/>
      <c r="N1459" s="72"/>
      <c r="O1459" s="72"/>
      <c r="P1459" s="72"/>
      <c r="Q1459" s="72"/>
      <c r="R1459" s="72"/>
      <c r="S1459" s="72"/>
      <c r="T1459" s="72"/>
      <c r="U1459" s="72"/>
      <c r="V1459" s="72"/>
      <c r="W1459" s="72"/>
      <c r="X1459" s="72"/>
      <c r="Y1459" s="72"/>
      <c r="Z1459" s="72"/>
      <c r="AA1459" s="72"/>
      <c r="AB1459" s="72"/>
    </row>
    <row r="1460" spans="1:28" ht="15" customHeight="1" x14ac:dyDescent="0.25">
      <c r="A1460" s="261"/>
      <c r="B1460" s="262"/>
      <c r="C1460" s="263"/>
      <c r="D1460" s="263"/>
      <c r="E1460" s="264"/>
      <c r="F1460" s="265"/>
      <c r="G1460" s="266"/>
      <c r="H1460" s="267"/>
      <c r="I1460" s="72"/>
      <c r="J1460" s="72"/>
      <c r="K1460" s="72"/>
      <c r="L1460" s="72"/>
      <c r="M1460" s="72"/>
      <c r="N1460" s="72"/>
      <c r="O1460" s="72"/>
      <c r="P1460" s="72"/>
      <c r="Q1460" s="72"/>
      <c r="R1460" s="72"/>
      <c r="S1460" s="72"/>
      <c r="T1460" s="72"/>
      <c r="U1460" s="72"/>
      <c r="V1460" s="72"/>
      <c r="W1460" s="72"/>
      <c r="X1460" s="72"/>
      <c r="Y1460" s="72"/>
      <c r="Z1460" s="72"/>
      <c r="AA1460" s="72"/>
      <c r="AB1460" s="72"/>
    </row>
    <row r="1461" spans="1:28" ht="15" customHeight="1" x14ac:dyDescent="0.2">
      <c r="A1461" s="261"/>
      <c r="B1461" s="308">
        <f>+Presupuesto!$A$104</f>
        <v>17</v>
      </c>
      <c r="C1461" s="743" t="str">
        <f>+Presupuesto!$B$104</f>
        <v>CUBIERTA DE TECHOS</v>
      </c>
      <c r="D1461" s="724"/>
      <c r="E1461" s="724"/>
      <c r="F1461" s="724"/>
      <c r="G1461" s="724"/>
      <c r="H1461" s="725"/>
      <c r="I1461" s="72"/>
      <c r="J1461" s="72"/>
      <c r="K1461" s="72"/>
      <c r="L1461" s="72"/>
      <c r="M1461" s="72"/>
      <c r="N1461" s="72"/>
      <c r="O1461" s="72"/>
      <c r="P1461" s="72"/>
      <c r="Q1461" s="72"/>
      <c r="R1461" s="72"/>
      <c r="S1461" s="72"/>
      <c r="T1461" s="72"/>
      <c r="U1461" s="72"/>
      <c r="V1461" s="72"/>
      <c r="W1461" s="72"/>
      <c r="X1461" s="72"/>
      <c r="Y1461" s="72"/>
      <c r="Z1461" s="72"/>
      <c r="AA1461" s="72"/>
      <c r="AB1461" s="72"/>
    </row>
    <row r="1462" spans="1:28" ht="15" customHeight="1" x14ac:dyDescent="0.2">
      <c r="A1462" s="261"/>
      <c r="B1462" s="160" t="str">
        <f>+Presupuesto!A105</f>
        <v>17.1</v>
      </c>
      <c r="C1462" s="723" t="str">
        <f>+Presupuesto!B105</f>
        <v>Cubierta de chapa trapezoidal T101 Nº25 prep. s/ estuct. met. c/lana de vid.</v>
      </c>
      <c r="D1462" s="724"/>
      <c r="E1462" s="724"/>
      <c r="F1462" s="724"/>
      <c r="G1462" s="725"/>
      <c r="H1462" s="161" t="str">
        <f>+Presupuesto!C105</f>
        <v>m2</v>
      </c>
      <c r="I1462" s="72"/>
      <c r="J1462" s="72"/>
      <c r="K1462" s="72"/>
      <c r="L1462" s="72"/>
      <c r="M1462" s="72"/>
      <c r="N1462" s="72"/>
      <c r="O1462" s="72"/>
      <c r="P1462" s="72"/>
      <c r="Q1462" s="72"/>
      <c r="R1462" s="72"/>
      <c r="S1462" s="72"/>
      <c r="T1462" s="72"/>
      <c r="U1462" s="72"/>
      <c r="V1462" s="72"/>
      <c r="W1462" s="72"/>
      <c r="X1462" s="72"/>
      <c r="Y1462" s="72"/>
      <c r="Z1462" s="72"/>
      <c r="AA1462" s="72"/>
      <c r="AB1462" s="72"/>
    </row>
    <row r="1463" spans="1:28" ht="15" customHeight="1" x14ac:dyDescent="0.25">
      <c r="A1463" s="261"/>
      <c r="B1463" s="726" t="s">
        <v>180</v>
      </c>
      <c r="C1463" s="727"/>
      <c r="D1463" s="220"/>
      <c r="E1463" s="729" t="s">
        <v>177</v>
      </c>
      <c r="F1463" s="163" t="s">
        <v>181</v>
      </c>
      <c r="G1463" s="221" t="s">
        <v>182</v>
      </c>
      <c r="H1463" s="222" t="s">
        <v>181</v>
      </c>
      <c r="I1463" s="72"/>
      <c r="J1463" s="72"/>
      <c r="K1463" s="72"/>
      <c r="L1463" s="72"/>
      <c r="M1463" s="72"/>
      <c r="N1463" s="72"/>
      <c r="O1463" s="72"/>
      <c r="P1463" s="72"/>
      <c r="Q1463" s="72"/>
      <c r="R1463" s="72"/>
      <c r="S1463" s="72"/>
      <c r="T1463" s="72"/>
      <c r="U1463" s="72"/>
      <c r="V1463" s="72"/>
      <c r="W1463" s="72"/>
      <c r="X1463" s="72"/>
      <c r="Y1463" s="72"/>
      <c r="Z1463" s="72"/>
      <c r="AA1463" s="72"/>
      <c r="AB1463" s="72"/>
    </row>
    <row r="1464" spans="1:28" ht="15" customHeight="1" x14ac:dyDescent="0.25">
      <c r="A1464" s="261"/>
      <c r="B1464" s="728"/>
      <c r="C1464" s="681"/>
      <c r="D1464" s="223"/>
      <c r="E1464" s="730"/>
      <c r="F1464" s="167" t="s">
        <v>183</v>
      </c>
      <c r="G1464" s="224" t="s">
        <v>184</v>
      </c>
      <c r="H1464" s="225" t="s">
        <v>178</v>
      </c>
      <c r="I1464" s="72"/>
      <c r="J1464" s="72"/>
      <c r="K1464" s="72"/>
      <c r="L1464" s="72"/>
      <c r="M1464" s="72"/>
      <c r="N1464" s="72"/>
      <c r="O1464" s="72"/>
      <c r="P1464" s="72"/>
      <c r="Q1464" s="72"/>
      <c r="R1464" s="72"/>
      <c r="S1464" s="72"/>
      <c r="T1464" s="72"/>
      <c r="U1464" s="72"/>
      <c r="V1464" s="72"/>
      <c r="W1464" s="72"/>
      <c r="X1464" s="72"/>
      <c r="Y1464" s="72"/>
      <c r="Z1464" s="72"/>
      <c r="AA1464" s="72"/>
      <c r="AB1464" s="72"/>
    </row>
    <row r="1465" spans="1:28" ht="15" customHeight="1" x14ac:dyDescent="0.2">
      <c r="A1465" s="261"/>
      <c r="B1465" s="170"/>
      <c r="C1465" s="89"/>
      <c r="D1465" s="89"/>
      <c r="E1465" s="171"/>
      <c r="F1465" s="172"/>
      <c r="G1465" s="89"/>
      <c r="H1465" s="226"/>
      <c r="I1465" s="72"/>
      <c r="J1465" s="72"/>
      <c r="K1465" s="72"/>
      <c r="L1465" s="72"/>
      <c r="M1465" s="72"/>
      <c r="N1465" s="72"/>
      <c r="O1465" s="72"/>
      <c r="P1465" s="72"/>
      <c r="Q1465" s="72"/>
      <c r="R1465" s="72"/>
      <c r="S1465" s="72"/>
      <c r="T1465" s="72"/>
      <c r="U1465" s="72"/>
      <c r="V1465" s="72"/>
      <c r="W1465" s="72"/>
      <c r="X1465" s="72"/>
      <c r="Y1465" s="72"/>
      <c r="Z1465" s="72"/>
      <c r="AA1465" s="72"/>
      <c r="AB1465" s="72"/>
    </row>
    <row r="1466" spans="1:28" ht="15" customHeight="1" x14ac:dyDescent="0.25">
      <c r="A1466" s="261"/>
      <c r="B1466" s="731" t="s">
        <v>185</v>
      </c>
      <c r="C1466" s="686"/>
      <c r="D1466" s="227"/>
      <c r="E1466" s="174"/>
      <c r="F1466" s="175"/>
      <c r="G1466" s="228"/>
      <c r="H1466" s="229">
        <f>SUM(H1467:H1474)</f>
        <v>124674.29676042248</v>
      </c>
      <c r="I1466" s="72"/>
      <c r="J1466" s="72"/>
      <c r="K1466" s="72"/>
      <c r="L1466" s="72"/>
      <c r="M1466" s="72"/>
      <c r="N1466" s="72"/>
      <c r="O1466" s="72"/>
      <c r="P1466" s="72"/>
      <c r="Q1466" s="72"/>
      <c r="R1466" s="72"/>
      <c r="S1466" s="72"/>
      <c r="T1466" s="72"/>
      <c r="U1466" s="72"/>
      <c r="V1466" s="72"/>
      <c r="W1466" s="72"/>
      <c r="X1466" s="72"/>
      <c r="Y1466" s="72"/>
      <c r="Z1466" s="72"/>
      <c r="AA1466" s="72"/>
      <c r="AB1466" s="72"/>
    </row>
    <row r="1467" spans="1:28" ht="15" customHeight="1" x14ac:dyDescent="0.25">
      <c r="A1467" s="261"/>
      <c r="B1467" s="309" t="str">
        <f>+'Lista de Precios'!$B$28</f>
        <v>Chapa trapezoidal prepintada C25</v>
      </c>
      <c r="C1467" s="67"/>
      <c r="D1467" s="251"/>
      <c r="E1467" s="180" t="str">
        <f>+'Lista de Precios'!$C$28</f>
        <v>m2</v>
      </c>
      <c r="F1467" s="181">
        <f>+'Lista de Precios'!$D$28</f>
        <v>39081.674504787341</v>
      </c>
      <c r="G1467" s="68">
        <v>1.35</v>
      </c>
      <c r="H1467" s="232">
        <f t="shared" ref="H1467:H1474" si="21">PRODUCT(F1467*G1467)</f>
        <v>52760.260581462913</v>
      </c>
      <c r="I1467" s="72"/>
      <c r="J1467" s="72"/>
      <c r="K1467" s="72"/>
      <c r="L1467" s="72"/>
      <c r="M1467" s="72"/>
      <c r="N1467" s="72"/>
      <c r="O1467" s="72"/>
      <c r="P1467" s="72"/>
      <c r="Q1467" s="72"/>
      <c r="R1467" s="72"/>
      <c r="S1467" s="72"/>
      <c r="T1467" s="72"/>
      <c r="U1467" s="72"/>
      <c r="V1467" s="72"/>
      <c r="W1467" s="72"/>
      <c r="X1467" s="72"/>
      <c r="Y1467" s="72"/>
      <c r="Z1467" s="72"/>
      <c r="AA1467" s="72"/>
      <c r="AB1467" s="72"/>
    </row>
    <row r="1468" spans="1:28" ht="15" customHeight="1" x14ac:dyDescent="0.25">
      <c r="A1468" s="261"/>
      <c r="B1468" s="270" t="str">
        <f>+'Lista de Precios'!$B$31</f>
        <v>Tornillo Autoperforante 2" con arandela de goma</v>
      </c>
      <c r="C1468" s="67"/>
      <c r="D1468" s="251"/>
      <c r="E1468" s="180" t="str">
        <f>+'Lista de Precios'!$C$31</f>
        <v>u</v>
      </c>
      <c r="F1468" s="181">
        <f>+'Lista de Precios'!$D$31</f>
        <v>243.03032449761596</v>
      </c>
      <c r="G1468" s="68">
        <v>4</v>
      </c>
      <c r="H1468" s="232">
        <f t="shared" si="21"/>
        <v>972.12129799046386</v>
      </c>
      <c r="I1468" s="72"/>
      <c r="J1468" s="72"/>
      <c r="K1468" s="72"/>
      <c r="L1468" s="72"/>
      <c r="M1468" s="72"/>
      <c r="N1468" s="72"/>
      <c r="O1468" s="72"/>
      <c r="P1468" s="72"/>
      <c r="Q1468" s="72"/>
      <c r="R1468" s="72"/>
      <c r="S1468" s="72"/>
      <c r="T1468" s="72"/>
      <c r="U1468" s="72"/>
      <c r="V1468" s="72"/>
      <c r="W1468" s="72"/>
      <c r="X1468" s="72"/>
      <c r="Y1468" s="72"/>
      <c r="Z1468" s="72"/>
      <c r="AA1468" s="72"/>
      <c r="AB1468" s="72"/>
    </row>
    <row r="1469" spans="1:28" ht="15" customHeight="1" x14ac:dyDescent="0.25">
      <c r="A1469" s="261"/>
      <c r="B1469" s="215" t="str">
        <f>+'Lista de Precios'!$B$32</f>
        <v>Electrodos 2,5mm</v>
      </c>
      <c r="C1469" s="233"/>
      <c r="D1469" s="251"/>
      <c r="E1469" s="180" t="str">
        <f>+'Lista de Precios'!$C$32</f>
        <v>kg</v>
      </c>
      <c r="F1469" s="181">
        <f>+'Lista de Precios'!$D$32</f>
        <v>19426.437122671279</v>
      </c>
      <c r="G1469" s="68">
        <v>0.15</v>
      </c>
      <c r="H1469" s="232">
        <f t="shared" si="21"/>
        <v>2913.9655684006916</v>
      </c>
      <c r="I1469" s="72"/>
      <c r="J1469" s="72"/>
      <c r="K1469" s="72"/>
      <c r="L1469" s="72"/>
      <c r="M1469" s="72"/>
      <c r="N1469" s="72"/>
      <c r="O1469" s="72"/>
      <c r="P1469" s="72"/>
      <c r="Q1469" s="72"/>
      <c r="R1469" s="72"/>
      <c r="S1469" s="72"/>
      <c r="T1469" s="72"/>
      <c r="U1469" s="72"/>
      <c r="V1469" s="72"/>
      <c r="W1469" s="72"/>
      <c r="X1469" s="72"/>
      <c r="Y1469" s="72"/>
      <c r="Z1469" s="72"/>
      <c r="AA1469" s="72"/>
      <c r="AB1469" s="72"/>
    </row>
    <row r="1470" spans="1:28" ht="15" customHeight="1" x14ac:dyDescent="0.25">
      <c r="A1470" s="261"/>
      <c r="B1470" s="215" t="str">
        <f>+'Lista de Precios'!$B$305</f>
        <v>Atióxido rojo plata</v>
      </c>
      <c r="C1470" s="233"/>
      <c r="D1470" s="251"/>
      <c r="E1470" s="180" t="str">
        <f>+'Lista de Precios'!$C$305</f>
        <v>l</v>
      </c>
      <c r="F1470" s="181">
        <f>+'Lista de Precios'!$D$305</f>
        <v>16464.760864250788</v>
      </c>
      <c r="G1470" s="68">
        <v>0.03</v>
      </c>
      <c r="H1470" s="232">
        <f t="shared" si="21"/>
        <v>493.94282592752359</v>
      </c>
      <c r="I1470" s="72"/>
      <c r="J1470" s="72"/>
      <c r="K1470" s="72"/>
      <c r="L1470" s="72"/>
      <c r="M1470" s="72"/>
      <c r="N1470" s="72"/>
      <c r="O1470" s="72"/>
      <c r="P1470" s="72"/>
      <c r="Q1470" s="72"/>
      <c r="R1470" s="72"/>
      <c r="S1470" s="72"/>
      <c r="T1470" s="72"/>
      <c r="U1470" s="72"/>
      <c r="V1470" s="72"/>
      <c r="W1470" s="72"/>
      <c r="X1470" s="72"/>
      <c r="Y1470" s="72"/>
      <c r="Z1470" s="72"/>
      <c r="AA1470" s="72"/>
      <c r="AB1470" s="72"/>
    </row>
    <row r="1471" spans="1:28" ht="15" customHeight="1" x14ac:dyDescent="0.25">
      <c r="A1471" s="261"/>
      <c r="B1471" s="215" t="str">
        <f>+'Lista de Precios'!$B$23</f>
        <v>Hierro Promedio</v>
      </c>
      <c r="C1471" s="233"/>
      <c r="D1471" s="251"/>
      <c r="E1471" s="180" t="str">
        <f>+'Lista de Precios'!$C$23</f>
        <v>kg</v>
      </c>
      <c r="F1471" s="181">
        <f>+'Lista de Precios'!$D$23</f>
        <v>2793.8737881014008</v>
      </c>
      <c r="G1471" s="68">
        <v>1.8</v>
      </c>
      <c r="H1471" s="232">
        <f t="shared" si="21"/>
        <v>5028.9728185825215</v>
      </c>
      <c r="I1471" s="72"/>
      <c r="J1471" s="72"/>
      <c r="K1471" s="72"/>
      <c r="L1471" s="72"/>
      <c r="M1471" s="72"/>
      <c r="N1471" s="72"/>
      <c r="O1471" s="72"/>
      <c r="P1471" s="72"/>
      <c r="Q1471" s="72"/>
      <c r="R1471" s="72"/>
      <c r="S1471" s="72"/>
      <c r="T1471" s="72"/>
      <c r="U1471" s="72"/>
      <c r="V1471" s="72"/>
      <c r="W1471" s="72"/>
      <c r="X1471" s="72"/>
      <c r="Y1471" s="72"/>
      <c r="Z1471" s="72"/>
      <c r="AA1471" s="72"/>
      <c r="AB1471" s="72"/>
    </row>
    <row r="1472" spans="1:28" ht="15" customHeight="1" x14ac:dyDescent="0.25">
      <c r="A1472" s="261"/>
      <c r="B1472" s="215" t="str">
        <f>+'Lista de Precios'!$B$34</f>
        <v>Perfil C 100x50x15x2</v>
      </c>
      <c r="C1472" s="233"/>
      <c r="D1472" s="251"/>
      <c r="E1472" s="180" t="str">
        <f>+'Lista de Precios'!$C$34</f>
        <v>m</v>
      </c>
      <c r="F1472" s="181">
        <f>+'Lista de Precios'!$D$34</f>
        <v>20012.69448439798</v>
      </c>
      <c r="G1472" s="68">
        <v>2.2799999999999998</v>
      </c>
      <c r="H1472" s="232">
        <f t="shared" si="21"/>
        <v>45628.943424427387</v>
      </c>
      <c r="I1472" s="72"/>
      <c r="J1472" s="72"/>
      <c r="K1472" s="72"/>
      <c r="L1472" s="72"/>
      <c r="M1472" s="72"/>
      <c r="N1472" s="72"/>
      <c r="O1472" s="72"/>
      <c r="P1472" s="72"/>
      <c r="Q1472" s="72"/>
      <c r="R1472" s="72"/>
      <c r="S1472" s="72"/>
      <c r="T1472" s="72"/>
      <c r="U1472" s="72"/>
      <c r="V1472" s="72"/>
      <c r="W1472" s="72"/>
      <c r="X1472" s="72"/>
      <c r="Y1472" s="72"/>
      <c r="Z1472" s="72"/>
      <c r="AA1472" s="72"/>
      <c r="AB1472" s="72"/>
    </row>
    <row r="1473" spans="1:28" ht="15" customHeight="1" x14ac:dyDescent="0.25">
      <c r="A1473" s="261"/>
      <c r="B1473" s="215" t="str">
        <f>+'Lista de Precios'!$B$30</f>
        <v>Chapa lisa N° 25 prepintada</v>
      </c>
      <c r="C1473" s="233"/>
      <c r="D1473" s="251"/>
      <c r="E1473" s="180" t="str">
        <f>+'Lista de Precios'!C30</f>
        <v>m2</v>
      </c>
      <c r="F1473" s="181">
        <f>+'Lista de Precios'!$D$30</f>
        <v>29945.759556381141</v>
      </c>
      <c r="G1473" s="68">
        <v>0.15</v>
      </c>
      <c r="H1473" s="232">
        <f t="shared" si="21"/>
        <v>4491.8639334571708</v>
      </c>
      <c r="I1473" s="72"/>
      <c r="J1473" s="72"/>
      <c r="K1473" s="72"/>
      <c r="L1473" s="72"/>
      <c r="M1473" s="72"/>
      <c r="N1473" s="72"/>
      <c r="O1473" s="72"/>
      <c r="P1473" s="72"/>
      <c r="Q1473" s="72"/>
      <c r="R1473" s="72"/>
      <c r="S1473" s="72"/>
      <c r="T1473" s="72"/>
      <c r="U1473" s="72"/>
      <c r="V1473" s="72"/>
      <c r="W1473" s="72"/>
      <c r="X1473" s="72"/>
      <c r="Y1473" s="72"/>
      <c r="Z1473" s="72"/>
      <c r="AA1473" s="72"/>
      <c r="AB1473" s="72"/>
    </row>
    <row r="1474" spans="1:28" ht="15" customHeight="1" x14ac:dyDescent="0.25">
      <c r="A1474" s="261"/>
      <c r="B1474" s="215" t="str">
        <f>+'Lista de Precios'!$B$33</f>
        <v>Lana de Vidrio 50mm con aluminio</v>
      </c>
      <c r="C1474" s="233"/>
      <c r="D1474" s="251"/>
      <c r="E1474" s="180" t="str">
        <f>+'Lista de Precios'!$C$33</f>
        <v>m2</v>
      </c>
      <c r="F1474" s="181">
        <f>+'Lista de Precios'!$D$33</f>
        <v>11258.387554703446</v>
      </c>
      <c r="G1474" s="68">
        <v>1.1000000000000001</v>
      </c>
      <c r="H1474" s="232">
        <f t="shared" si="21"/>
        <v>12384.226310173792</v>
      </c>
      <c r="I1474" s="72"/>
      <c r="J1474" s="72"/>
      <c r="K1474" s="72"/>
      <c r="L1474" s="72"/>
      <c r="M1474" s="72"/>
      <c r="N1474" s="72"/>
      <c r="O1474" s="72"/>
      <c r="P1474" s="72"/>
      <c r="Q1474" s="72"/>
      <c r="R1474" s="72"/>
      <c r="S1474" s="72"/>
      <c r="T1474" s="72"/>
      <c r="U1474" s="72"/>
      <c r="V1474" s="72"/>
      <c r="W1474" s="72"/>
      <c r="X1474" s="72"/>
      <c r="Y1474" s="72"/>
      <c r="Z1474" s="72"/>
      <c r="AA1474" s="72"/>
      <c r="AB1474" s="72"/>
    </row>
    <row r="1475" spans="1:28" ht="15" customHeight="1" x14ac:dyDescent="0.25">
      <c r="A1475" s="261"/>
      <c r="B1475" s="215"/>
      <c r="C1475" s="233"/>
      <c r="D1475" s="288"/>
      <c r="E1475" s="180"/>
      <c r="F1475" s="181"/>
      <c r="G1475" s="68"/>
      <c r="H1475" s="232"/>
      <c r="I1475" s="72"/>
      <c r="J1475" s="72"/>
      <c r="K1475" s="72"/>
      <c r="L1475" s="72"/>
      <c r="M1475" s="72"/>
      <c r="N1475" s="72"/>
      <c r="O1475" s="72"/>
      <c r="P1475" s="72"/>
      <c r="Q1475" s="72"/>
      <c r="R1475" s="72"/>
      <c r="S1475" s="72"/>
      <c r="T1475" s="72"/>
      <c r="U1475" s="72"/>
      <c r="V1475" s="72"/>
      <c r="W1475" s="72"/>
      <c r="X1475" s="72"/>
      <c r="Y1475" s="72"/>
      <c r="Z1475" s="72"/>
      <c r="AA1475" s="72"/>
      <c r="AB1475" s="72"/>
    </row>
    <row r="1476" spans="1:28" ht="15" customHeight="1" x14ac:dyDescent="0.25">
      <c r="A1476" s="261"/>
      <c r="B1476" s="732" t="s">
        <v>186</v>
      </c>
      <c r="C1476" s="623"/>
      <c r="D1476" s="234"/>
      <c r="E1476" s="189"/>
      <c r="F1476" s="190"/>
      <c r="G1476" s="235"/>
      <c r="H1476" s="236">
        <f>SUM(H1477:H1478)</f>
        <v>40524.853109999996</v>
      </c>
      <c r="I1476" s="72"/>
      <c r="J1476" s="72"/>
      <c r="K1476" s="72"/>
      <c r="L1476" s="72"/>
      <c r="M1476" s="72"/>
      <c r="N1476" s="72"/>
      <c r="O1476" s="72"/>
      <c r="P1476" s="72"/>
      <c r="Q1476" s="72"/>
      <c r="R1476" s="72"/>
      <c r="S1476" s="72"/>
      <c r="T1476" s="72"/>
      <c r="U1476" s="72"/>
      <c r="V1476" s="72"/>
      <c r="W1476" s="72"/>
      <c r="X1476" s="72"/>
      <c r="Y1476" s="72"/>
      <c r="Z1476" s="72"/>
      <c r="AA1476" s="72"/>
      <c r="AB1476" s="72"/>
    </row>
    <row r="1477" spans="1:28" ht="15" customHeight="1" x14ac:dyDescent="0.2">
      <c r="A1477" s="261"/>
      <c r="B1477" s="720" t="s">
        <v>187</v>
      </c>
      <c r="C1477" s="623"/>
      <c r="D1477" s="233"/>
      <c r="E1477" s="180" t="s">
        <v>188</v>
      </c>
      <c r="F1477" s="181">
        <f>+'Mano de Obra'!$J$8</f>
        <v>10110.714599999999</v>
      </c>
      <c r="G1477" s="68">
        <v>3.2</v>
      </c>
      <c r="H1477" s="232">
        <f>PRODUCT(F1477*G1477)</f>
        <v>32354.28672</v>
      </c>
      <c r="I1477" s="72"/>
      <c r="J1477" s="72"/>
      <c r="K1477" s="72"/>
      <c r="L1477" s="72"/>
      <c r="M1477" s="72"/>
      <c r="N1477" s="72"/>
      <c r="O1477" s="72"/>
      <c r="P1477" s="72"/>
      <c r="Q1477" s="72"/>
      <c r="R1477" s="72"/>
      <c r="S1477" s="72"/>
      <c r="T1477" s="72"/>
      <c r="U1477" s="72"/>
      <c r="V1477" s="72"/>
      <c r="W1477" s="72"/>
      <c r="X1477" s="72"/>
      <c r="Y1477" s="72"/>
      <c r="Z1477" s="72"/>
      <c r="AA1477" s="72"/>
      <c r="AB1477" s="72"/>
    </row>
    <row r="1478" spans="1:28" ht="15" customHeight="1" x14ac:dyDescent="0.2">
      <c r="A1478" s="261"/>
      <c r="B1478" s="720" t="s">
        <v>191</v>
      </c>
      <c r="C1478" s="623"/>
      <c r="D1478" s="233"/>
      <c r="E1478" s="180" t="s">
        <v>188</v>
      </c>
      <c r="F1478" s="181">
        <f>+'Mano de Obra'!$J$10</f>
        <v>8600.5962</v>
      </c>
      <c r="G1478" s="68">
        <v>0.95</v>
      </c>
      <c r="H1478" s="232">
        <f>PRODUCT(F1478*G1478)</f>
        <v>8170.56639</v>
      </c>
      <c r="I1478" s="72"/>
      <c r="J1478" s="72"/>
      <c r="K1478" s="72"/>
      <c r="L1478" s="72"/>
      <c r="M1478" s="72"/>
      <c r="N1478" s="72"/>
      <c r="O1478" s="72"/>
      <c r="P1478" s="72"/>
      <c r="Q1478" s="72"/>
      <c r="R1478" s="72"/>
      <c r="S1478" s="72"/>
      <c r="T1478" s="72"/>
      <c r="U1478" s="72"/>
      <c r="V1478" s="72"/>
      <c r="W1478" s="72"/>
      <c r="X1478" s="72"/>
      <c r="Y1478" s="72"/>
      <c r="Z1478" s="72"/>
      <c r="AA1478" s="72"/>
      <c r="AB1478" s="72"/>
    </row>
    <row r="1479" spans="1:28" ht="15" customHeight="1" x14ac:dyDescent="0.2">
      <c r="A1479" s="261"/>
      <c r="B1479" s="721"/>
      <c r="C1479" s="722"/>
      <c r="D1479" s="252"/>
      <c r="E1479" s="196"/>
      <c r="F1479" s="253"/>
      <c r="G1479" s="238"/>
      <c r="H1479" s="254"/>
      <c r="I1479" s="72"/>
      <c r="J1479" s="72"/>
      <c r="K1479" s="72"/>
      <c r="L1479" s="72"/>
      <c r="M1479" s="72"/>
      <c r="N1479" s="72"/>
      <c r="O1479" s="72"/>
      <c r="P1479" s="72"/>
      <c r="Q1479" s="72"/>
      <c r="R1479" s="72"/>
      <c r="S1479" s="72"/>
      <c r="T1479" s="72"/>
      <c r="U1479" s="72"/>
      <c r="V1479" s="72"/>
      <c r="W1479" s="72"/>
      <c r="X1479" s="72"/>
      <c r="Y1479" s="72"/>
      <c r="Z1479" s="72"/>
      <c r="AA1479" s="72"/>
      <c r="AB1479" s="72"/>
    </row>
    <row r="1480" spans="1:28" ht="15" customHeight="1" x14ac:dyDescent="0.2">
      <c r="A1480" s="261"/>
      <c r="B1480" s="200"/>
      <c r="C1480" s="240"/>
      <c r="D1480" s="240"/>
      <c r="E1480" s="171"/>
      <c r="F1480" s="172"/>
      <c r="G1480" s="184"/>
      <c r="H1480" s="64"/>
      <c r="I1480" s="72"/>
      <c r="J1480" s="72"/>
      <c r="K1480" s="72"/>
      <c r="L1480" s="72"/>
      <c r="M1480" s="72"/>
      <c r="N1480" s="72"/>
      <c r="O1480" s="72"/>
      <c r="P1480" s="72"/>
      <c r="Q1480" s="72"/>
      <c r="R1480" s="72"/>
      <c r="S1480" s="72"/>
      <c r="T1480" s="72"/>
      <c r="U1480" s="72"/>
      <c r="V1480" s="72"/>
      <c r="W1480" s="72"/>
      <c r="X1480" s="72"/>
      <c r="Y1480" s="72"/>
      <c r="Z1480" s="72"/>
      <c r="AA1480" s="72"/>
      <c r="AB1480" s="72"/>
    </row>
    <row r="1481" spans="1:28" ht="15" customHeight="1" x14ac:dyDescent="0.25">
      <c r="A1481" s="261"/>
      <c r="B1481" s="203"/>
      <c r="C1481" s="63"/>
      <c r="D1481" s="63"/>
      <c r="E1481" s="171"/>
      <c r="F1481" s="172"/>
      <c r="G1481" s="241" t="s">
        <v>190</v>
      </c>
      <c r="H1481" s="242">
        <f>SUM(H1466,H1476)</f>
        <v>165199.14987042249</v>
      </c>
      <c r="I1481" s="72"/>
      <c r="J1481" s="72"/>
      <c r="K1481" s="72"/>
      <c r="L1481" s="72"/>
      <c r="M1481" s="72"/>
      <c r="N1481" s="72"/>
      <c r="O1481" s="72"/>
      <c r="P1481" s="72"/>
      <c r="Q1481" s="72"/>
      <c r="R1481" s="72"/>
      <c r="S1481" s="72"/>
      <c r="T1481" s="72"/>
      <c r="U1481" s="72"/>
      <c r="V1481" s="72"/>
      <c r="W1481" s="72"/>
      <c r="X1481" s="72"/>
      <c r="Y1481" s="72"/>
      <c r="Z1481" s="72"/>
      <c r="AA1481" s="72"/>
      <c r="AB1481" s="72"/>
    </row>
    <row r="1482" spans="1:28" ht="15" customHeight="1" x14ac:dyDescent="0.25">
      <c r="A1482" s="261"/>
      <c r="B1482" s="206"/>
      <c r="C1482" s="87"/>
      <c r="D1482" s="87"/>
      <c r="E1482" s="171"/>
      <c r="F1482" s="172"/>
      <c r="G1482" s="184"/>
      <c r="H1482" s="207"/>
      <c r="I1482" s="72"/>
      <c r="J1482" s="72"/>
      <c r="K1482" s="72"/>
      <c r="L1482" s="72"/>
      <c r="M1482" s="72"/>
      <c r="N1482" s="72"/>
      <c r="O1482" s="72"/>
      <c r="P1482" s="72"/>
      <c r="Q1482" s="72"/>
      <c r="R1482" s="72"/>
      <c r="S1482" s="72"/>
      <c r="T1482" s="72"/>
      <c r="U1482" s="72"/>
      <c r="V1482" s="72"/>
      <c r="W1482" s="72"/>
      <c r="X1482" s="72"/>
      <c r="Y1482" s="72"/>
      <c r="Z1482" s="72"/>
      <c r="AA1482" s="72"/>
      <c r="AB1482" s="72"/>
    </row>
    <row r="1483" spans="1:28" ht="15" customHeight="1" x14ac:dyDescent="0.2">
      <c r="A1483" s="261"/>
      <c r="B1483" s="203"/>
      <c r="C1483" s="63"/>
      <c r="D1483" s="63"/>
      <c r="E1483" s="171"/>
      <c r="F1483" s="172"/>
      <c r="G1483" s="63"/>
      <c r="H1483" s="64"/>
      <c r="I1483" s="72"/>
      <c r="J1483" s="72"/>
      <c r="K1483" s="72"/>
      <c r="L1483" s="72"/>
      <c r="M1483" s="72"/>
      <c r="N1483" s="72"/>
      <c r="O1483" s="72"/>
      <c r="P1483" s="72"/>
      <c r="Q1483" s="72"/>
      <c r="R1483" s="72"/>
      <c r="S1483" s="72"/>
      <c r="T1483" s="72"/>
      <c r="U1483" s="72"/>
      <c r="V1483" s="72"/>
      <c r="W1483" s="72"/>
      <c r="X1483" s="72"/>
      <c r="Y1483" s="72"/>
      <c r="Z1483" s="72"/>
      <c r="AA1483" s="72"/>
      <c r="AB1483" s="72"/>
    </row>
    <row r="1484" spans="1:28" ht="15" customHeight="1" thickBot="1" x14ac:dyDescent="0.3">
      <c r="A1484" s="261"/>
      <c r="B1484" s="262"/>
      <c r="C1484" s="263"/>
      <c r="D1484" s="263"/>
      <c r="E1484" s="264"/>
      <c r="F1484" s="265"/>
      <c r="G1484" s="266"/>
      <c r="H1484" s="267"/>
      <c r="I1484" s="72"/>
      <c r="J1484" s="72"/>
      <c r="K1484" s="72"/>
      <c r="L1484" s="72"/>
      <c r="M1484" s="72"/>
      <c r="N1484" s="72"/>
      <c r="O1484" s="72"/>
      <c r="P1484" s="72"/>
      <c r="Q1484" s="72"/>
      <c r="R1484" s="72"/>
      <c r="S1484" s="72"/>
      <c r="T1484" s="72"/>
      <c r="U1484" s="72"/>
      <c r="V1484" s="72"/>
      <c r="W1484" s="72"/>
      <c r="X1484" s="72"/>
      <c r="Y1484" s="72"/>
      <c r="Z1484" s="72"/>
      <c r="AA1484" s="72"/>
      <c r="AB1484" s="72"/>
    </row>
    <row r="1485" spans="1:28" ht="15" customHeight="1" thickBot="1" x14ac:dyDescent="0.25">
      <c r="A1485" s="261"/>
      <c r="B1485" s="308">
        <f>+Presupuesto!$A$104</f>
        <v>17</v>
      </c>
      <c r="C1485" s="743" t="str">
        <f>+Presupuesto!$B$104</f>
        <v>CUBIERTA DE TECHOS</v>
      </c>
      <c r="D1485" s="724"/>
      <c r="E1485" s="724"/>
      <c r="F1485" s="724"/>
      <c r="G1485" s="724"/>
      <c r="H1485" s="725"/>
      <c r="I1485" s="72"/>
      <c r="J1485" s="72"/>
      <c r="K1485" s="72"/>
      <c r="L1485" s="72"/>
      <c r="M1485" s="72"/>
      <c r="N1485" s="72"/>
      <c r="O1485" s="72"/>
      <c r="P1485" s="72"/>
      <c r="Q1485" s="72"/>
      <c r="R1485" s="72"/>
      <c r="S1485" s="72"/>
      <c r="T1485" s="72"/>
      <c r="U1485" s="72"/>
      <c r="V1485" s="72"/>
      <c r="W1485" s="72"/>
      <c r="X1485" s="72"/>
      <c r="Y1485" s="72"/>
      <c r="Z1485" s="72"/>
      <c r="AA1485" s="72"/>
      <c r="AB1485" s="72"/>
    </row>
    <row r="1486" spans="1:28" ht="15" customHeight="1" thickBot="1" x14ac:dyDescent="0.25">
      <c r="A1486" s="261"/>
      <c r="B1486" s="160" t="str">
        <f>+Presupuesto!A106</f>
        <v>17.2</v>
      </c>
      <c r="C1486" s="723" t="str">
        <f>+Presupuesto!B106</f>
        <v>Cubierta de policarbonato sobre estructura metalica y madera</v>
      </c>
      <c r="D1486" s="724"/>
      <c r="E1486" s="724"/>
      <c r="F1486" s="724"/>
      <c r="G1486" s="725"/>
      <c r="H1486" s="161" t="str">
        <f>+Presupuesto!C106</f>
        <v>gl</v>
      </c>
      <c r="I1486" s="72"/>
      <c r="J1486" s="72"/>
      <c r="K1486" s="72"/>
      <c r="L1486" s="72"/>
      <c r="M1486" s="72"/>
      <c r="N1486" s="72"/>
      <c r="O1486" s="72"/>
      <c r="P1486" s="72"/>
      <c r="Q1486" s="72"/>
      <c r="R1486" s="72"/>
      <c r="S1486" s="72"/>
      <c r="T1486" s="72"/>
      <c r="U1486" s="72"/>
      <c r="V1486" s="72"/>
      <c r="W1486" s="72"/>
      <c r="X1486" s="72"/>
      <c r="Y1486" s="72"/>
      <c r="Z1486" s="72"/>
      <c r="AA1486" s="72"/>
      <c r="AB1486" s="72"/>
    </row>
    <row r="1487" spans="1:28" ht="15" customHeight="1" x14ac:dyDescent="0.25">
      <c r="A1487" s="261"/>
      <c r="B1487" s="726" t="s">
        <v>180</v>
      </c>
      <c r="C1487" s="727"/>
      <c r="D1487" s="220"/>
      <c r="E1487" s="729" t="s">
        <v>177</v>
      </c>
      <c r="F1487" s="163" t="s">
        <v>181</v>
      </c>
      <c r="G1487" s="221" t="s">
        <v>182</v>
      </c>
      <c r="H1487" s="222" t="s">
        <v>181</v>
      </c>
      <c r="I1487" s="72"/>
      <c r="J1487" s="72"/>
      <c r="K1487" s="72"/>
      <c r="L1487" s="72"/>
      <c r="M1487" s="72"/>
      <c r="N1487" s="72"/>
      <c r="O1487" s="72"/>
      <c r="P1487" s="72"/>
      <c r="Q1487" s="72"/>
      <c r="R1487" s="72"/>
      <c r="S1487" s="72"/>
      <c r="T1487" s="72"/>
      <c r="U1487" s="72"/>
      <c r="V1487" s="72"/>
      <c r="W1487" s="72"/>
      <c r="X1487" s="72"/>
      <c r="Y1487" s="72"/>
      <c r="Z1487" s="72"/>
      <c r="AA1487" s="72"/>
      <c r="AB1487" s="72"/>
    </row>
    <row r="1488" spans="1:28" ht="15" customHeight="1" thickBot="1" x14ac:dyDescent="0.3">
      <c r="A1488" s="261"/>
      <c r="B1488" s="728"/>
      <c r="C1488" s="681"/>
      <c r="D1488" s="223"/>
      <c r="E1488" s="730"/>
      <c r="F1488" s="167" t="s">
        <v>183</v>
      </c>
      <c r="G1488" s="224" t="s">
        <v>184</v>
      </c>
      <c r="H1488" s="225" t="s">
        <v>178</v>
      </c>
      <c r="I1488" s="72"/>
      <c r="J1488" s="72"/>
      <c r="K1488" s="72"/>
      <c r="L1488" s="72"/>
      <c r="M1488" s="72"/>
      <c r="N1488" s="72"/>
      <c r="O1488" s="72"/>
      <c r="P1488" s="72"/>
      <c r="Q1488" s="72"/>
      <c r="R1488" s="72"/>
      <c r="S1488" s="72"/>
      <c r="T1488" s="72"/>
      <c r="U1488" s="72"/>
      <c r="V1488" s="72"/>
      <c r="W1488" s="72"/>
      <c r="X1488" s="72"/>
      <c r="Y1488" s="72"/>
      <c r="Z1488" s="72"/>
      <c r="AA1488" s="72"/>
      <c r="AB1488" s="72"/>
    </row>
    <row r="1489" spans="1:28" ht="15" customHeight="1" thickBot="1" x14ac:dyDescent="0.25">
      <c r="A1489" s="261"/>
      <c r="B1489" s="170"/>
      <c r="C1489" s="89"/>
      <c r="D1489" s="89"/>
      <c r="E1489" s="171"/>
      <c r="F1489" s="172"/>
      <c r="G1489" s="89"/>
      <c r="H1489" s="226"/>
      <c r="I1489" s="72"/>
      <c r="J1489" s="72"/>
      <c r="K1489" s="72"/>
      <c r="L1489" s="72"/>
      <c r="M1489" s="72"/>
      <c r="N1489" s="72"/>
      <c r="O1489" s="72"/>
      <c r="P1489" s="72"/>
      <c r="Q1489" s="72"/>
      <c r="R1489" s="72"/>
      <c r="S1489" s="72"/>
      <c r="T1489" s="72"/>
      <c r="U1489" s="72"/>
      <c r="V1489" s="72"/>
      <c r="W1489" s="72"/>
      <c r="X1489" s="72"/>
      <c r="Y1489" s="72"/>
      <c r="Z1489" s="72"/>
      <c r="AA1489" s="72"/>
      <c r="AB1489" s="72"/>
    </row>
    <row r="1490" spans="1:28" ht="15" customHeight="1" x14ac:dyDescent="0.25">
      <c r="A1490" s="261"/>
      <c r="B1490" s="731" t="s">
        <v>185</v>
      </c>
      <c r="C1490" s="686"/>
      <c r="D1490" s="227"/>
      <c r="E1490" s="174"/>
      <c r="F1490" s="175"/>
      <c r="G1490" s="228"/>
      <c r="H1490" s="229">
        <f>SUM(H1491:H1497)</f>
        <v>1119804.8304525011</v>
      </c>
      <c r="I1490" s="72"/>
      <c r="J1490" s="72"/>
      <c r="K1490" s="72"/>
      <c r="L1490" s="72"/>
      <c r="M1490" s="72"/>
      <c r="N1490" s="72"/>
      <c r="O1490" s="72"/>
      <c r="P1490" s="72"/>
      <c r="Q1490" s="72"/>
      <c r="R1490" s="72"/>
      <c r="S1490" s="72"/>
      <c r="T1490" s="72"/>
      <c r="U1490" s="72"/>
      <c r="V1490" s="72"/>
      <c r="W1490" s="72"/>
      <c r="X1490" s="72"/>
      <c r="Y1490" s="72"/>
      <c r="Z1490" s="72"/>
      <c r="AA1490" s="72"/>
      <c r="AB1490" s="72"/>
    </row>
    <row r="1491" spans="1:28" ht="15" customHeight="1" x14ac:dyDescent="0.25">
      <c r="A1491" s="261"/>
      <c r="B1491" s="309" t="str">
        <f>+'Lista de Precios'!B29</f>
        <v>Placa policarbonato alveolar 8mm</v>
      </c>
      <c r="C1491" s="67"/>
      <c r="D1491" s="251"/>
      <c r="E1491" s="180" t="str">
        <f>+'Lista de Precios'!$C$28</f>
        <v>m2</v>
      </c>
      <c r="F1491" s="181">
        <f>+'Lista de Precios'!D29</f>
        <v>30879.852888603884</v>
      </c>
      <c r="G1491" s="68">
        <v>27</v>
      </c>
      <c r="H1491" s="232">
        <f t="shared" ref="H1491:H1497" si="22">PRODUCT(F1491*G1491)</f>
        <v>833756.02799230488</v>
      </c>
      <c r="I1491" s="72"/>
      <c r="J1491" s="72"/>
      <c r="K1491" s="72"/>
      <c r="L1491" s="72"/>
      <c r="M1491" s="72"/>
      <c r="N1491" s="72"/>
      <c r="O1491" s="72"/>
      <c r="P1491" s="72"/>
      <c r="Q1491" s="72"/>
      <c r="R1491" s="72"/>
      <c r="S1491" s="72"/>
      <c r="T1491" s="72"/>
      <c r="U1491" s="72"/>
      <c r="V1491" s="72"/>
      <c r="W1491" s="72"/>
      <c r="X1491" s="72"/>
      <c r="Y1491" s="72"/>
      <c r="Z1491" s="72"/>
      <c r="AA1491" s="72"/>
      <c r="AB1491" s="72"/>
    </row>
    <row r="1492" spans="1:28" ht="15" customHeight="1" x14ac:dyDescent="0.25">
      <c r="A1492" s="261"/>
      <c r="B1492" s="270" t="str">
        <f>+'Lista de Precios'!$B$31</f>
        <v>Tornillo Autoperforante 2" con arandela de goma</v>
      </c>
      <c r="C1492" s="67"/>
      <c r="D1492" s="251"/>
      <c r="E1492" s="180" t="str">
        <f>+'Lista de Precios'!$C$31</f>
        <v>u</v>
      </c>
      <c r="F1492" s="181">
        <f>+'Lista de Precios'!$D$31</f>
        <v>243.03032449761596</v>
      </c>
      <c r="G1492" s="68">
        <v>180</v>
      </c>
      <c r="H1492" s="232">
        <f t="shared" si="22"/>
        <v>43745.458409570871</v>
      </c>
      <c r="I1492" s="72"/>
      <c r="J1492" s="72"/>
      <c r="K1492" s="72"/>
      <c r="L1492" s="72"/>
      <c r="M1492" s="72"/>
      <c r="N1492" s="72"/>
      <c r="O1492" s="72"/>
      <c r="P1492" s="72"/>
      <c r="Q1492" s="72"/>
      <c r="R1492" s="72"/>
      <c r="S1492" s="72"/>
      <c r="T1492" s="72"/>
      <c r="U1492" s="72"/>
      <c r="V1492" s="72"/>
      <c r="W1492" s="72"/>
      <c r="X1492" s="72"/>
      <c r="Y1492" s="72"/>
      <c r="Z1492" s="72"/>
      <c r="AA1492" s="72"/>
      <c r="AB1492" s="72"/>
    </row>
    <row r="1493" spans="1:28" ht="15" customHeight="1" x14ac:dyDescent="0.25">
      <c r="A1493" s="261"/>
      <c r="B1493" s="215" t="str">
        <f>+'Lista de Precios'!$B$32</f>
        <v>Electrodos 2,5mm</v>
      </c>
      <c r="C1493" s="233"/>
      <c r="D1493" s="251"/>
      <c r="E1493" s="180" t="str">
        <f>+'Lista de Precios'!$C$32</f>
        <v>kg</v>
      </c>
      <c r="F1493" s="181">
        <f>+'Lista de Precios'!$D$32</f>
        <v>19426.437122671279</v>
      </c>
      <c r="G1493" s="68">
        <v>1</v>
      </c>
      <c r="H1493" s="232">
        <f t="shared" si="22"/>
        <v>19426.437122671279</v>
      </c>
      <c r="I1493" s="72"/>
      <c r="J1493" s="72"/>
      <c r="K1493" s="72"/>
      <c r="L1493" s="72"/>
      <c r="M1493" s="72"/>
      <c r="N1493" s="72"/>
      <c r="O1493" s="72"/>
      <c r="P1493" s="72"/>
      <c r="Q1493" s="72"/>
      <c r="R1493" s="72"/>
      <c r="S1493" s="72"/>
      <c r="T1493" s="72"/>
      <c r="U1493" s="72"/>
      <c r="V1493" s="72"/>
      <c r="W1493" s="72"/>
      <c r="X1493" s="72"/>
      <c r="Y1493" s="72"/>
      <c r="Z1493" s="72"/>
      <c r="AA1493" s="72"/>
      <c r="AB1493" s="72"/>
    </row>
    <row r="1494" spans="1:28" ht="15" customHeight="1" x14ac:dyDescent="0.25">
      <c r="A1494" s="261"/>
      <c r="B1494" s="215" t="str">
        <f>+'Lista de Precios'!$B$305</f>
        <v>Atióxido rojo plata</v>
      </c>
      <c r="C1494" s="233"/>
      <c r="D1494" s="251"/>
      <c r="E1494" s="180" t="str">
        <f>+'Lista de Precios'!$C$305</f>
        <v>l</v>
      </c>
      <c r="F1494" s="181">
        <f>+'Lista de Precios'!$D$305</f>
        <v>16464.760864250788</v>
      </c>
      <c r="G1494" s="68">
        <v>2</v>
      </c>
      <c r="H1494" s="232">
        <f t="shared" si="22"/>
        <v>32929.521728501575</v>
      </c>
      <c r="I1494" s="72"/>
      <c r="J1494" s="72"/>
      <c r="K1494" s="72"/>
      <c r="L1494" s="72"/>
      <c r="M1494" s="72"/>
      <c r="N1494" s="72"/>
      <c r="O1494" s="72"/>
      <c r="P1494" s="72"/>
      <c r="Q1494" s="72"/>
      <c r="R1494" s="72"/>
      <c r="S1494" s="72"/>
      <c r="T1494" s="72"/>
      <c r="U1494" s="72"/>
      <c r="V1494" s="72"/>
      <c r="W1494" s="72"/>
      <c r="X1494" s="72"/>
      <c r="Y1494" s="72"/>
      <c r="Z1494" s="72"/>
      <c r="AA1494" s="72"/>
      <c r="AB1494" s="72"/>
    </row>
    <row r="1495" spans="1:28" ht="15" customHeight="1" x14ac:dyDescent="0.25">
      <c r="A1495" s="261"/>
      <c r="B1495" s="215" t="str">
        <f>+'Lista de Precios'!$B$34</f>
        <v>Perfil C 100x50x15x2</v>
      </c>
      <c r="C1495" s="233"/>
      <c r="D1495" s="251"/>
      <c r="E1495" s="366" t="s">
        <v>192</v>
      </c>
      <c r="F1495" s="181">
        <f>+'Lista de Precios'!D34</f>
        <v>20012.69448439798</v>
      </c>
      <c r="G1495" s="68">
        <v>3</v>
      </c>
      <c r="H1495" s="232">
        <f t="shared" si="22"/>
        <v>60038.08345319394</v>
      </c>
      <c r="I1495" s="72"/>
      <c r="J1495" s="72"/>
      <c r="K1495" s="72"/>
      <c r="L1495" s="72"/>
      <c r="M1495" s="72"/>
      <c r="N1495" s="72"/>
      <c r="O1495" s="72"/>
      <c r="P1495" s="72"/>
      <c r="Q1495" s="72"/>
      <c r="R1495" s="72"/>
      <c r="S1495" s="72"/>
      <c r="T1495" s="72"/>
      <c r="U1495" s="72"/>
      <c r="V1495" s="72"/>
      <c r="W1495" s="72"/>
      <c r="X1495" s="72"/>
      <c r="Y1495" s="72"/>
      <c r="Z1495" s="72"/>
      <c r="AA1495" s="72"/>
      <c r="AB1495" s="72"/>
    </row>
    <row r="1496" spans="1:28" ht="15" customHeight="1" x14ac:dyDescent="0.25">
      <c r="A1496" s="261"/>
      <c r="B1496" s="215" t="str">
        <f>+'Lista de Precios'!B35</f>
        <v>CE 100x100x2</v>
      </c>
      <c r="C1496" s="233"/>
      <c r="D1496" s="251"/>
      <c r="E1496" s="366" t="s">
        <v>192</v>
      </c>
      <c r="F1496" s="181">
        <f>+'Lista de Precios'!D35</f>
        <v>37094.102160162445</v>
      </c>
      <c r="G1496" s="68">
        <v>2</v>
      </c>
      <c r="H1496" s="232">
        <f t="shared" si="22"/>
        <v>74188.20432032489</v>
      </c>
      <c r="I1496" s="72"/>
      <c r="J1496" s="72"/>
      <c r="K1496" s="72"/>
      <c r="L1496" s="72"/>
      <c r="M1496" s="72"/>
      <c r="N1496" s="72"/>
      <c r="O1496" s="72"/>
      <c r="P1496" s="72"/>
      <c r="Q1496" s="72"/>
      <c r="R1496" s="72"/>
      <c r="S1496" s="72"/>
      <c r="T1496" s="72"/>
      <c r="U1496" s="72"/>
      <c r="V1496" s="72"/>
      <c r="W1496" s="72"/>
      <c r="X1496" s="72"/>
      <c r="Y1496" s="72"/>
      <c r="Z1496" s="72"/>
      <c r="AA1496" s="72"/>
      <c r="AB1496" s="72"/>
    </row>
    <row r="1497" spans="1:28" ht="15" customHeight="1" x14ac:dyDescent="0.25">
      <c r="A1497" s="261"/>
      <c r="B1497" s="215" t="str">
        <f>+'Lista de Precios'!B36</f>
        <v>CE 80x40x2</v>
      </c>
      <c r="C1497" s="233"/>
      <c r="D1497" s="251"/>
      <c r="E1497" s="366" t="s">
        <v>192</v>
      </c>
      <c r="F1497" s="181">
        <f>+'Lista de Precios'!D36</f>
        <v>18573.699141977886</v>
      </c>
      <c r="G1497" s="68">
        <v>3</v>
      </c>
      <c r="H1497" s="232">
        <f t="shared" si="22"/>
        <v>55721.097425933658</v>
      </c>
      <c r="I1497" s="72"/>
      <c r="J1497" s="72"/>
      <c r="K1497" s="72"/>
      <c r="L1497" s="72"/>
      <c r="M1497" s="72"/>
      <c r="N1497" s="72"/>
      <c r="O1497" s="72"/>
      <c r="P1497" s="72"/>
      <c r="Q1497" s="72"/>
      <c r="R1497" s="72"/>
      <c r="S1497" s="72"/>
      <c r="T1497" s="72"/>
      <c r="U1497" s="72"/>
      <c r="V1497" s="72"/>
      <c r="W1497" s="72"/>
      <c r="X1497" s="72"/>
      <c r="Y1497" s="72"/>
      <c r="Z1497" s="72"/>
      <c r="AA1497" s="72"/>
      <c r="AB1497" s="72"/>
    </row>
    <row r="1498" spans="1:28" ht="15" customHeight="1" x14ac:dyDescent="0.25">
      <c r="A1498" s="261"/>
      <c r="B1498" s="215" t="str">
        <f>+'Lista de Precios'!B44</f>
        <v>Listones madera dura cepillada 1"x2"</v>
      </c>
      <c r="C1498" s="233"/>
      <c r="D1498" s="251"/>
      <c r="E1498" s="366" t="s">
        <v>96</v>
      </c>
      <c r="F1498" s="181">
        <f>+'Lista de Precios'!D44</f>
        <v>1220.0601954894464</v>
      </c>
      <c r="G1498" s="68">
        <v>360</v>
      </c>
      <c r="H1498" s="232">
        <f>PRODUCT(F1498*G1498)</f>
        <v>439221.67037620069</v>
      </c>
      <c r="I1498" s="72"/>
      <c r="J1498" s="72"/>
      <c r="K1498" s="72"/>
      <c r="L1498" s="72"/>
      <c r="M1498" s="72"/>
      <c r="N1498" s="72"/>
      <c r="O1498" s="72"/>
      <c r="P1498" s="72"/>
      <c r="Q1498" s="72"/>
      <c r="R1498" s="72"/>
      <c r="S1498" s="72"/>
      <c r="T1498" s="72"/>
      <c r="U1498" s="72"/>
      <c r="V1498" s="72"/>
      <c r="W1498" s="72"/>
      <c r="X1498" s="72"/>
      <c r="Y1498" s="72"/>
      <c r="Z1498" s="72"/>
      <c r="AA1498" s="72"/>
      <c r="AB1498" s="72"/>
    </row>
    <row r="1499" spans="1:28" ht="15" customHeight="1" x14ac:dyDescent="0.25">
      <c r="A1499" s="261"/>
      <c r="B1499" s="215"/>
      <c r="C1499" s="233"/>
      <c r="D1499" s="288"/>
      <c r="E1499" s="180"/>
      <c r="F1499" s="181"/>
      <c r="G1499" s="68"/>
      <c r="H1499" s="232"/>
      <c r="I1499" s="72"/>
      <c r="J1499" s="72"/>
      <c r="K1499" s="72"/>
      <c r="L1499" s="72"/>
      <c r="M1499" s="72"/>
      <c r="N1499" s="72"/>
      <c r="O1499" s="72"/>
      <c r="P1499" s="72"/>
      <c r="Q1499" s="72"/>
      <c r="R1499" s="72"/>
      <c r="S1499" s="72"/>
      <c r="T1499" s="72"/>
      <c r="U1499" s="72"/>
      <c r="V1499" s="72"/>
      <c r="W1499" s="72"/>
      <c r="X1499" s="72"/>
      <c r="Y1499" s="72"/>
      <c r="Z1499" s="72"/>
      <c r="AA1499" s="72"/>
      <c r="AB1499" s="72"/>
    </row>
    <row r="1500" spans="1:28" ht="15" customHeight="1" x14ac:dyDescent="0.25">
      <c r="A1500" s="261"/>
      <c r="B1500" s="732" t="s">
        <v>186</v>
      </c>
      <c r="C1500" s="623"/>
      <c r="D1500" s="234"/>
      <c r="E1500" s="189"/>
      <c r="F1500" s="190"/>
      <c r="G1500" s="235"/>
      <c r="H1500" s="236">
        <f>SUM(H1501:H1502)</f>
        <v>40524.853109999996</v>
      </c>
      <c r="I1500" s="72"/>
      <c r="J1500" s="72"/>
      <c r="K1500" s="72"/>
      <c r="L1500" s="72"/>
      <c r="M1500" s="72"/>
      <c r="N1500" s="72"/>
      <c r="O1500" s="72"/>
      <c r="P1500" s="72"/>
      <c r="Q1500" s="72"/>
      <c r="R1500" s="72"/>
      <c r="S1500" s="72"/>
      <c r="T1500" s="72"/>
      <c r="U1500" s="72"/>
      <c r="V1500" s="72"/>
      <c r="W1500" s="72"/>
      <c r="X1500" s="72"/>
      <c r="Y1500" s="72"/>
      <c r="Z1500" s="72"/>
      <c r="AA1500" s="72"/>
      <c r="AB1500" s="72"/>
    </row>
    <row r="1501" spans="1:28" ht="15" customHeight="1" x14ac:dyDescent="0.2">
      <c r="A1501" s="261"/>
      <c r="B1501" s="720" t="s">
        <v>187</v>
      </c>
      <c r="C1501" s="623"/>
      <c r="D1501" s="233"/>
      <c r="E1501" s="180" t="s">
        <v>188</v>
      </c>
      <c r="F1501" s="181">
        <f>+'Mano de Obra'!$J$8</f>
        <v>10110.714599999999</v>
      </c>
      <c r="G1501" s="68">
        <v>3.2</v>
      </c>
      <c r="H1501" s="232">
        <f>PRODUCT(F1501*G1501)</f>
        <v>32354.28672</v>
      </c>
      <c r="I1501" s="72"/>
      <c r="J1501" s="72"/>
      <c r="K1501" s="72"/>
      <c r="L1501" s="72"/>
      <c r="M1501" s="72"/>
      <c r="N1501" s="72"/>
      <c r="O1501" s="72"/>
      <c r="P1501" s="72"/>
      <c r="Q1501" s="72"/>
      <c r="R1501" s="72"/>
      <c r="S1501" s="72"/>
      <c r="T1501" s="72"/>
      <c r="U1501" s="72"/>
      <c r="V1501" s="72"/>
      <c r="W1501" s="72"/>
      <c r="X1501" s="72"/>
      <c r="Y1501" s="72"/>
      <c r="Z1501" s="72"/>
      <c r="AA1501" s="72"/>
      <c r="AB1501" s="72"/>
    </row>
    <row r="1502" spans="1:28" ht="15" customHeight="1" x14ac:dyDescent="0.2">
      <c r="A1502" s="261"/>
      <c r="B1502" s="720" t="s">
        <v>191</v>
      </c>
      <c r="C1502" s="623"/>
      <c r="D1502" s="233"/>
      <c r="E1502" s="180" t="s">
        <v>188</v>
      </c>
      <c r="F1502" s="181">
        <f>+'Mano de Obra'!$J$10</f>
        <v>8600.5962</v>
      </c>
      <c r="G1502" s="68">
        <v>0.95</v>
      </c>
      <c r="H1502" s="232">
        <f>PRODUCT(F1502*G1502)</f>
        <v>8170.56639</v>
      </c>
      <c r="I1502" s="72"/>
      <c r="J1502" s="72"/>
      <c r="K1502" s="72"/>
      <c r="L1502" s="72"/>
      <c r="M1502" s="72"/>
      <c r="N1502" s="72"/>
      <c r="O1502" s="72"/>
      <c r="P1502" s="72"/>
      <c r="Q1502" s="72"/>
      <c r="R1502" s="72"/>
      <c r="S1502" s="72"/>
      <c r="T1502" s="72"/>
      <c r="U1502" s="72"/>
      <c r="V1502" s="72"/>
      <c r="W1502" s="72"/>
      <c r="X1502" s="72"/>
      <c r="Y1502" s="72"/>
      <c r="Z1502" s="72"/>
      <c r="AA1502" s="72"/>
      <c r="AB1502" s="72"/>
    </row>
    <row r="1503" spans="1:28" ht="15" customHeight="1" thickBot="1" x14ac:dyDescent="0.25">
      <c r="A1503" s="261"/>
      <c r="B1503" s="721"/>
      <c r="C1503" s="722"/>
      <c r="D1503" s="252"/>
      <c r="E1503" s="196"/>
      <c r="F1503" s="253"/>
      <c r="G1503" s="238"/>
      <c r="H1503" s="254"/>
      <c r="I1503" s="72"/>
      <c r="J1503" s="72"/>
      <c r="K1503" s="72"/>
      <c r="L1503" s="72"/>
      <c r="M1503" s="72"/>
      <c r="N1503" s="72"/>
      <c r="O1503" s="72"/>
      <c r="P1503" s="72"/>
      <c r="Q1503" s="72"/>
      <c r="R1503" s="72"/>
      <c r="S1503" s="72"/>
      <c r="T1503" s="72"/>
      <c r="U1503" s="72"/>
      <c r="V1503" s="72"/>
      <c r="W1503" s="72"/>
      <c r="X1503" s="72"/>
      <c r="Y1503" s="72"/>
      <c r="Z1503" s="72"/>
      <c r="AA1503" s="72"/>
      <c r="AB1503" s="72"/>
    </row>
    <row r="1504" spans="1:28" ht="15" customHeight="1" thickBot="1" x14ac:dyDescent="0.25">
      <c r="A1504" s="261"/>
      <c r="B1504" s="200"/>
      <c r="C1504" s="240"/>
      <c r="D1504" s="240"/>
      <c r="E1504" s="171"/>
      <c r="F1504" s="172"/>
      <c r="G1504" s="184"/>
      <c r="H1504" s="64"/>
      <c r="I1504" s="72"/>
      <c r="J1504" s="72"/>
      <c r="K1504" s="72"/>
      <c r="L1504" s="72"/>
      <c r="M1504" s="72"/>
      <c r="N1504" s="72"/>
      <c r="O1504" s="72"/>
      <c r="P1504" s="72"/>
      <c r="Q1504" s="72"/>
      <c r="R1504" s="72"/>
      <c r="S1504" s="72"/>
      <c r="T1504" s="72"/>
      <c r="U1504" s="72"/>
      <c r="V1504" s="72"/>
      <c r="W1504" s="72"/>
      <c r="X1504" s="72"/>
      <c r="Y1504" s="72"/>
      <c r="Z1504" s="72"/>
      <c r="AA1504" s="72"/>
      <c r="AB1504" s="72"/>
    </row>
    <row r="1505" spans="1:28" ht="15" customHeight="1" thickBot="1" x14ac:dyDescent="0.3">
      <c r="A1505" s="261"/>
      <c r="B1505" s="203"/>
      <c r="C1505" s="63"/>
      <c r="D1505" s="63"/>
      <c r="E1505" s="171"/>
      <c r="F1505" s="172"/>
      <c r="G1505" s="241" t="s">
        <v>190</v>
      </c>
      <c r="H1505" s="242">
        <f>SUM(H1490,H1500)</f>
        <v>1160329.6835625011</v>
      </c>
      <c r="I1505" s="72"/>
      <c r="J1505" s="72"/>
      <c r="K1505" s="72"/>
      <c r="L1505" s="72"/>
      <c r="M1505" s="72"/>
      <c r="N1505" s="72"/>
      <c r="O1505" s="72"/>
      <c r="P1505" s="72"/>
      <c r="Q1505" s="72"/>
      <c r="R1505" s="72"/>
      <c r="S1505" s="72"/>
      <c r="T1505" s="72"/>
      <c r="U1505" s="72"/>
      <c r="V1505" s="72"/>
      <c r="W1505" s="72"/>
      <c r="X1505" s="72"/>
      <c r="Y1505" s="72"/>
      <c r="Z1505" s="72"/>
      <c r="AA1505" s="72"/>
      <c r="AB1505" s="72"/>
    </row>
    <row r="1506" spans="1:28" ht="15" customHeight="1" x14ac:dyDescent="0.25">
      <c r="A1506" s="261"/>
      <c r="B1506" s="206"/>
      <c r="C1506" s="87"/>
      <c r="D1506" s="87"/>
      <c r="E1506" s="171"/>
      <c r="F1506" s="172"/>
      <c r="G1506" s="184"/>
      <c r="H1506" s="207"/>
      <c r="I1506" s="72"/>
      <c r="J1506" s="72"/>
      <c r="K1506" s="72"/>
      <c r="L1506" s="72"/>
      <c r="M1506" s="72"/>
      <c r="N1506" s="72"/>
      <c r="O1506" s="72"/>
      <c r="P1506" s="72"/>
      <c r="Q1506" s="72"/>
      <c r="R1506" s="72"/>
      <c r="S1506" s="72"/>
      <c r="T1506" s="72"/>
      <c r="U1506" s="72"/>
      <c r="V1506" s="72"/>
      <c r="W1506" s="72"/>
      <c r="X1506" s="72"/>
      <c r="Y1506" s="72"/>
      <c r="Z1506" s="72"/>
      <c r="AA1506" s="72"/>
      <c r="AB1506" s="72"/>
    </row>
    <row r="1507" spans="1:28" ht="15" customHeight="1" x14ac:dyDescent="0.2">
      <c r="A1507" s="261"/>
      <c r="B1507" s="203"/>
      <c r="C1507" s="63"/>
      <c r="D1507" s="63"/>
      <c r="E1507" s="171"/>
      <c r="F1507" s="172"/>
      <c r="G1507" s="63"/>
      <c r="H1507" s="64"/>
      <c r="I1507" s="72"/>
      <c r="J1507" s="72"/>
      <c r="K1507" s="72"/>
      <c r="L1507" s="72"/>
      <c r="M1507" s="72"/>
      <c r="N1507" s="72"/>
      <c r="O1507" s="72"/>
      <c r="P1507" s="72"/>
      <c r="Q1507" s="72"/>
      <c r="R1507" s="72"/>
      <c r="S1507" s="72"/>
      <c r="T1507" s="72"/>
      <c r="U1507" s="72"/>
      <c r="V1507" s="72"/>
      <c r="W1507" s="72"/>
      <c r="X1507" s="72"/>
      <c r="Y1507" s="72"/>
      <c r="Z1507" s="72"/>
      <c r="AA1507" s="72"/>
      <c r="AB1507" s="72"/>
    </row>
    <row r="1508" spans="1:28" ht="15" customHeight="1" thickBot="1" x14ac:dyDescent="0.3">
      <c r="A1508" s="261"/>
      <c r="B1508" s="262"/>
      <c r="C1508" s="263"/>
      <c r="D1508" s="263"/>
      <c r="E1508" s="264"/>
      <c r="F1508" s="265"/>
      <c r="G1508" s="266"/>
      <c r="H1508" s="267"/>
      <c r="I1508" s="72"/>
      <c r="J1508" s="72"/>
      <c r="K1508" s="72"/>
      <c r="L1508" s="72"/>
      <c r="M1508" s="72"/>
      <c r="N1508" s="72"/>
      <c r="O1508" s="72"/>
      <c r="P1508" s="72"/>
      <c r="Q1508" s="72"/>
      <c r="R1508" s="72"/>
      <c r="S1508" s="72"/>
      <c r="T1508" s="72"/>
      <c r="U1508" s="72"/>
      <c r="V1508" s="72"/>
      <c r="W1508" s="72"/>
      <c r="X1508" s="72"/>
      <c r="Y1508" s="72"/>
      <c r="Z1508" s="72"/>
      <c r="AA1508" s="72"/>
      <c r="AB1508" s="72"/>
    </row>
    <row r="1509" spans="1:28" ht="15" customHeight="1" thickBot="1" x14ac:dyDescent="0.25">
      <c r="A1509" s="261"/>
      <c r="B1509" s="365">
        <f>+Presupuesto!A108</f>
        <v>18</v>
      </c>
      <c r="C1509" s="747" t="str">
        <f>+Presupuesto!B108</f>
        <v>ZINGUERIA</v>
      </c>
      <c r="D1509" s="748"/>
      <c r="E1509" s="748"/>
      <c r="F1509" s="748"/>
      <c r="G1509" s="748"/>
      <c r="H1509" s="749"/>
      <c r="I1509" s="72"/>
      <c r="J1509" s="72"/>
      <c r="K1509" s="72"/>
      <c r="L1509" s="72"/>
      <c r="M1509" s="72"/>
      <c r="N1509" s="72"/>
      <c r="O1509" s="72"/>
      <c r="P1509" s="72"/>
      <c r="Q1509" s="72"/>
      <c r="R1509" s="72"/>
      <c r="S1509" s="72"/>
      <c r="T1509" s="72"/>
      <c r="U1509" s="72"/>
      <c r="V1509" s="72"/>
      <c r="W1509" s="72"/>
      <c r="X1509" s="72"/>
      <c r="Y1509" s="72"/>
      <c r="Z1509" s="72"/>
      <c r="AA1509" s="72"/>
      <c r="AB1509" s="72"/>
    </row>
    <row r="1510" spans="1:28" ht="15" customHeight="1" thickBot="1" x14ac:dyDescent="0.25">
      <c r="A1510" s="261"/>
      <c r="B1510" s="160" t="str">
        <f>+Presupuesto!A109</f>
        <v>18.1</v>
      </c>
      <c r="C1510" s="723" t="str">
        <f>+Presupuesto!B109</f>
        <v>Zinguería en general</v>
      </c>
      <c r="D1510" s="724"/>
      <c r="E1510" s="724"/>
      <c r="F1510" s="724"/>
      <c r="G1510" s="725"/>
      <c r="H1510" s="161" t="str">
        <f>+Presupuesto!C109</f>
        <v>gl</v>
      </c>
      <c r="I1510" s="72"/>
      <c r="J1510" s="72"/>
      <c r="K1510" s="72"/>
      <c r="L1510" s="72"/>
      <c r="M1510" s="72"/>
      <c r="N1510" s="72"/>
      <c r="O1510" s="72"/>
      <c r="P1510" s="72"/>
      <c r="Q1510" s="72"/>
      <c r="R1510" s="72"/>
      <c r="S1510" s="72"/>
      <c r="T1510" s="72"/>
      <c r="U1510" s="72"/>
      <c r="V1510" s="72"/>
      <c r="W1510" s="72"/>
      <c r="X1510" s="72"/>
      <c r="Y1510" s="72"/>
      <c r="Z1510" s="72"/>
      <c r="AA1510" s="72"/>
      <c r="AB1510" s="72"/>
    </row>
    <row r="1511" spans="1:28" ht="15" customHeight="1" x14ac:dyDescent="0.25">
      <c r="A1511" s="261"/>
      <c r="B1511" s="726" t="s">
        <v>180</v>
      </c>
      <c r="C1511" s="727"/>
      <c r="D1511" s="220"/>
      <c r="E1511" s="729" t="s">
        <v>177</v>
      </c>
      <c r="F1511" s="163" t="s">
        <v>181</v>
      </c>
      <c r="G1511" s="221" t="s">
        <v>182</v>
      </c>
      <c r="H1511" s="222" t="s">
        <v>181</v>
      </c>
      <c r="I1511" s="72"/>
      <c r="J1511" s="72"/>
      <c r="K1511" s="72"/>
      <c r="L1511" s="72"/>
      <c r="M1511" s="72"/>
      <c r="N1511" s="72"/>
      <c r="O1511" s="72"/>
      <c r="P1511" s="72"/>
      <c r="Q1511" s="72"/>
      <c r="R1511" s="72"/>
      <c r="S1511" s="72"/>
      <c r="T1511" s="72"/>
      <c r="U1511" s="72"/>
      <c r="V1511" s="72"/>
      <c r="W1511" s="72"/>
      <c r="X1511" s="72"/>
      <c r="Y1511" s="72"/>
      <c r="Z1511" s="72"/>
      <c r="AA1511" s="72"/>
      <c r="AB1511" s="72"/>
    </row>
    <row r="1512" spans="1:28" ht="15" customHeight="1" thickBot="1" x14ac:dyDescent="0.3">
      <c r="A1512" s="261"/>
      <c r="B1512" s="728"/>
      <c r="C1512" s="681"/>
      <c r="D1512" s="223"/>
      <c r="E1512" s="730"/>
      <c r="F1512" s="167" t="s">
        <v>183</v>
      </c>
      <c r="G1512" s="224" t="s">
        <v>184</v>
      </c>
      <c r="H1512" s="225" t="s">
        <v>178</v>
      </c>
      <c r="I1512" s="72"/>
      <c r="J1512" s="72"/>
      <c r="K1512" s="72"/>
      <c r="L1512" s="72"/>
      <c r="M1512" s="72"/>
      <c r="N1512" s="72"/>
      <c r="O1512" s="72"/>
      <c r="P1512" s="72"/>
      <c r="Q1512" s="72"/>
      <c r="R1512" s="72"/>
      <c r="S1512" s="72"/>
      <c r="T1512" s="72"/>
      <c r="U1512" s="72"/>
      <c r="V1512" s="72"/>
      <c r="W1512" s="72"/>
      <c r="X1512" s="72"/>
      <c r="Y1512" s="72"/>
      <c r="Z1512" s="72"/>
      <c r="AA1512" s="72"/>
      <c r="AB1512" s="72"/>
    </row>
    <row r="1513" spans="1:28" ht="15" customHeight="1" thickBot="1" x14ac:dyDescent="0.25">
      <c r="A1513" s="261"/>
      <c r="B1513" s="170"/>
      <c r="C1513" s="89"/>
      <c r="D1513" s="89"/>
      <c r="E1513" s="171"/>
      <c r="F1513" s="172"/>
      <c r="G1513" s="89"/>
      <c r="H1513" s="226"/>
      <c r="I1513" s="72"/>
      <c r="J1513" s="72"/>
      <c r="K1513" s="72"/>
      <c r="L1513" s="72"/>
      <c r="M1513" s="72"/>
      <c r="N1513" s="72"/>
      <c r="O1513" s="72"/>
      <c r="P1513" s="72"/>
      <c r="Q1513" s="72"/>
      <c r="R1513" s="72"/>
      <c r="S1513" s="72"/>
      <c r="T1513" s="72"/>
      <c r="U1513" s="72"/>
      <c r="V1513" s="72"/>
      <c r="W1513" s="72"/>
      <c r="X1513" s="72"/>
      <c r="Y1513" s="72"/>
      <c r="Z1513" s="72"/>
      <c r="AA1513" s="72"/>
      <c r="AB1513" s="72"/>
    </row>
    <row r="1514" spans="1:28" ht="15" customHeight="1" x14ac:dyDescent="0.25">
      <c r="A1514" s="261"/>
      <c r="B1514" s="731" t="s">
        <v>185</v>
      </c>
      <c r="C1514" s="686"/>
      <c r="D1514" s="227"/>
      <c r="E1514" s="174"/>
      <c r="F1514" s="175"/>
      <c r="G1514" s="228"/>
      <c r="H1514" s="229">
        <f>SUM(H1515:H1518)</f>
        <v>2498097.0833851686</v>
      </c>
      <c r="I1514" s="72"/>
      <c r="J1514" s="72"/>
      <c r="K1514" s="72"/>
      <c r="L1514" s="72"/>
      <c r="M1514" s="72"/>
      <c r="N1514" s="72"/>
      <c r="O1514" s="72"/>
      <c r="P1514" s="72"/>
      <c r="Q1514" s="72"/>
      <c r="R1514" s="72"/>
      <c r="S1514" s="72"/>
      <c r="T1514" s="72"/>
      <c r="U1514" s="72"/>
      <c r="V1514" s="72"/>
      <c r="W1514" s="72"/>
      <c r="X1514" s="72"/>
      <c r="Y1514" s="72"/>
      <c r="Z1514" s="72"/>
      <c r="AA1514" s="72"/>
      <c r="AB1514" s="72"/>
    </row>
    <row r="1515" spans="1:28" ht="15" customHeight="1" x14ac:dyDescent="0.25">
      <c r="A1515" s="261"/>
      <c r="B1515" s="215" t="str">
        <f>+'Lista de Precios'!B195</f>
        <v>Canaleta de Zinc (0,30x0,15)</v>
      </c>
      <c r="C1515" s="233"/>
      <c r="D1515" s="290"/>
      <c r="E1515" s="275" t="str">
        <f>+'Lista de Precios'!C195</f>
        <v>m</v>
      </c>
      <c r="F1515" s="181">
        <f>+'Lista de Precios'!D195</f>
        <v>40395.205442185557</v>
      </c>
      <c r="G1515" s="283">
        <v>38.67</v>
      </c>
      <c r="H1515" s="232">
        <f>PRODUCT(F1515*G1515)</f>
        <v>1562082.5944493157</v>
      </c>
      <c r="I1515" s="72"/>
      <c r="J1515" s="72"/>
      <c r="K1515" s="72"/>
      <c r="L1515" s="72"/>
      <c r="M1515" s="72"/>
      <c r="N1515" s="72"/>
      <c r="O1515" s="72"/>
      <c r="P1515" s="72"/>
      <c r="Q1515" s="72"/>
      <c r="R1515" s="72"/>
      <c r="S1515" s="72"/>
      <c r="T1515" s="72"/>
      <c r="U1515" s="72"/>
      <c r="V1515" s="72"/>
      <c r="W1515" s="72"/>
      <c r="X1515" s="72"/>
      <c r="Y1515" s="72"/>
      <c r="Z1515" s="72"/>
      <c r="AA1515" s="72"/>
      <c r="AB1515" s="72"/>
    </row>
    <row r="1516" spans="1:28" ht="15" customHeight="1" x14ac:dyDescent="0.25">
      <c r="A1516" s="261"/>
      <c r="B1516" s="215" t="str">
        <f>+'Lista de Precios'!B196</f>
        <v>Caño de bajada Zinc (60x100)</v>
      </c>
      <c r="C1516" s="233"/>
      <c r="D1516" s="290"/>
      <c r="E1516" s="275" t="str">
        <f>+'Lista de Precios'!C196</f>
        <v>m</v>
      </c>
      <c r="F1516" s="181">
        <f>+'Lista de Precios'!D196</f>
        <v>23082.972254272161</v>
      </c>
      <c r="G1516" s="283">
        <v>26.3</v>
      </c>
      <c r="H1516" s="232">
        <f>PRODUCT(F1516*G1516)</f>
        <v>607082.17028735788</v>
      </c>
      <c r="I1516" s="72"/>
      <c r="J1516" s="72"/>
      <c r="K1516" s="72"/>
      <c r="L1516" s="72"/>
      <c r="M1516" s="72"/>
      <c r="N1516" s="72"/>
      <c r="O1516" s="72"/>
      <c r="P1516" s="72"/>
      <c r="Q1516" s="72"/>
      <c r="R1516" s="72"/>
      <c r="S1516" s="72"/>
      <c r="T1516" s="72"/>
      <c r="U1516" s="72"/>
      <c r="V1516" s="72"/>
      <c r="W1516" s="72"/>
      <c r="X1516" s="72"/>
      <c r="Y1516" s="72"/>
      <c r="Z1516" s="72"/>
      <c r="AA1516" s="72"/>
      <c r="AB1516" s="72"/>
    </row>
    <row r="1517" spans="1:28" ht="15" customHeight="1" x14ac:dyDescent="0.25">
      <c r="A1517" s="261"/>
      <c r="B1517" s="215" t="str">
        <f>+'Lista de Precios'!B197</f>
        <v xml:space="preserve">Gargolas con plato de Zinc </v>
      </c>
      <c r="C1517" s="233"/>
      <c r="D1517" s="290"/>
      <c r="E1517" s="275" t="str">
        <f>+'Lista de Precios'!C197</f>
        <v>Un</v>
      </c>
      <c r="F1517" s="181">
        <f>+'Lista de Precios'!D197</f>
        <v>40395.205442185557</v>
      </c>
      <c r="G1517" s="283">
        <v>1</v>
      </c>
      <c r="H1517" s="232">
        <f>PRODUCT(F1517*G1517)</f>
        <v>40395.205442185557</v>
      </c>
      <c r="I1517" s="72"/>
      <c r="J1517" s="72"/>
      <c r="K1517" s="72"/>
      <c r="L1517" s="72"/>
      <c r="M1517" s="72"/>
      <c r="N1517" s="72"/>
      <c r="O1517" s="72"/>
      <c r="P1517" s="72"/>
      <c r="Q1517" s="72"/>
      <c r="R1517" s="72"/>
      <c r="S1517" s="72"/>
      <c r="T1517" s="72"/>
      <c r="U1517" s="72"/>
      <c r="V1517" s="72"/>
      <c r="W1517" s="72"/>
      <c r="X1517" s="72"/>
      <c r="Y1517" s="72"/>
      <c r="Z1517" s="72"/>
      <c r="AA1517" s="72"/>
      <c r="AB1517" s="72"/>
    </row>
    <row r="1518" spans="1:28" ht="15" customHeight="1" x14ac:dyDescent="0.25">
      <c r="A1518" s="261"/>
      <c r="B1518" s="215" t="str">
        <f>+'Lista de Precios'!B199</f>
        <v>Cumbrera chapa de zinc cal 27</v>
      </c>
      <c r="C1518" s="233"/>
      <c r="D1518" s="290"/>
      <c r="E1518" s="275" t="str">
        <f>+'Lista de Precios'!C200</f>
        <v>Un</v>
      </c>
      <c r="F1518" s="181">
        <f>+'Lista de Precios'!D199</f>
        <v>28853.711320630919</v>
      </c>
      <c r="G1518" s="283">
        <v>10</v>
      </c>
      <c r="H1518" s="232">
        <f>PRODUCT(F1518*G1518)</f>
        <v>288537.11320630921</v>
      </c>
      <c r="I1518" s="72"/>
      <c r="J1518" s="72"/>
      <c r="K1518" s="72"/>
      <c r="L1518" s="72"/>
      <c r="M1518" s="72"/>
      <c r="N1518" s="72"/>
      <c r="O1518" s="72"/>
      <c r="P1518" s="72"/>
      <c r="Q1518" s="72"/>
      <c r="R1518" s="72"/>
      <c r="S1518" s="72"/>
      <c r="T1518" s="72"/>
      <c r="U1518" s="72"/>
      <c r="V1518" s="72"/>
      <c r="W1518" s="72"/>
      <c r="X1518" s="72"/>
      <c r="Y1518" s="72"/>
      <c r="Z1518" s="72"/>
      <c r="AA1518" s="72"/>
      <c r="AB1518" s="72"/>
    </row>
    <row r="1519" spans="1:28" ht="15" customHeight="1" x14ac:dyDescent="0.25">
      <c r="A1519" s="261"/>
      <c r="B1519" s="215"/>
      <c r="C1519" s="233"/>
      <c r="D1519" s="288"/>
      <c r="E1519" s="180"/>
      <c r="F1519" s="181"/>
      <c r="G1519" s="68"/>
      <c r="H1519" s="232"/>
      <c r="I1519" s="72"/>
      <c r="J1519" s="72"/>
      <c r="K1519" s="72"/>
      <c r="L1519" s="72"/>
      <c r="M1519" s="72"/>
      <c r="N1519" s="72"/>
      <c r="O1519" s="72"/>
      <c r="P1519" s="72"/>
      <c r="Q1519" s="72"/>
      <c r="R1519" s="72"/>
      <c r="S1519" s="72"/>
      <c r="T1519" s="72"/>
      <c r="U1519" s="72"/>
      <c r="V1519" s="72"/>
      <c r="W1519" s="72"/>
      <c r="X1519" s="72"/>
      <c r="Y1519" s="72"/>
      <c r="Z1519" s="72"/>
      <c r="AA1519" s="72"/>
      <c r="AB1519" s="72"/>
    </row>
    <row r="1520" spans="1:28" ht="15" customHeight="1" x14ac:dyDescent="0.25">
      <c r="A1520" s="261"/>
      <c r="B1520" s="732" t="s">
        <v>186</v>
      </c>
      <c r="C1520" s="623"/>
      <c r="D1520" s="234"/>
      <c r="E1520" s="189"/>
      <c r="F1520" s="190"/>
      <c r="G1520" s="235"/>
      <c r="H1520" s="236">
        <f>SUM(H1521:H1522)</f>
        <v>397467.88199999998</v>
      </c>
      <c r="I1520" s="72"/>
      <c r="J1520" s="72"/>
      <c r="K1520" s="72"/>
      <c r="L1520" s="72"/>
      <c r="M1520" s="72"/>
      <c r="N1520" s="72"/>
      <c r="O1520" s="72"/>
      <c r="P1520" s="72"/>
      <c r="Q1520" s="72"/>
      <c r="R1520" s="72"/>
      <c r="S1520" s="72"/>
      <c r="T1520" s="72"/>
      <c r="U1520" s="72"/>
      <c r="V1520" s="72"/>
      <c r="W1520" s="72"/>
      <c r="X1520" s="72"/>
      <c r="Y1520" s="72"/>
      <c r="Z1520" s="72"/>
      <c r="AA1520" s="72"/>
      <c r="AB1520" s="72"/>
    </row>
    <row r="1521" spans="1:28" ht="15" customHeight="1" x14ac:dyDescent="0.2">
      <c r="A1521" s="261"/>
      <c r="B1521" s="720" t="s">
        <v>187</v>
      </c>
      <c r="C1521" s="623"/>
      <c r="D1521" s="233"/>
      <c r="E1521" s="180" t="s">
        <v>188</v>
      </c>
      <c r="F1521" s="181">
        <f>+'Mano de Obra'!$J$8</f>
        <v>10110.714599999999</v>
      </c>
      <c r="G1521" s="68">
        <v>24</v>
      </c>
      <c r="H1521" s="232">
        <f>PRODUCT(F1521*G1521)</f>
        <v>242657.15039999998</v>
      </c>
      <c r="I1521" s="72"/>
      <c r="J1521" s="72"/>
      <c r="K1521" s="72"/>
      <c r="L1521" s="72"/>
      <c r="M1521" s="72"/>
      <c r="N1521" s="72"/>
      <c r="O1521" s="72"/>
      <c r="P1521" s="72"/>
      <c r="Q1521" s="72"/>
      <c r="R1521" s="72"/>
      <c r="S1521" s="72"/>
      <c r="T1521" s="72"/>
      <c r="U1521" s="72"/>
      <c r="V1521" s="72"/>
      <c r="W1521" s="72"/>
      <c r="X1521" s="72"/>
      <c r="Y1521" s="72"/>
      <c r="Z1521" s="72"/>
      <c r="AA1521" s="72"/>
      <c r="AB1521" s="72"/>
    </row>
    <row r="1522" spans="1:28" ht="15" customHeight="1" x14ac:dyDescent="0.2">
      <c r="A1522" s="261"/>
      <c r="B1522" s="720" t="s">
        <v>191</v>
      </c>
      <c r="C1522" s="623"/>
      <c r="D1522" s="233"/>
      <c r="E1522" s="180" t="s">
        <v>188</v>
      </c>
      <c r="F1522" s="181">
        <f>+'Mano de Obra'!$J$10</f>
        <v>8600.5962</v>
      </c>
      <c r="G1522" s="68">
        <v>18</v>
      </c>
      <c r="H1522" s="232">
        <f>PRODUCT(F1522*G1522)</f>
        <v>154810.7316</v>
      </c>
      <c r="I1522" s="72"/>
      <c r="J1522" s="72"/>
      <c r="K1522" s="72"/>
      <c r="L1522" s="72"/>
      <c r="M1522" s="72"/>
      <c r="N1522" s="72"/>
      <c r="O1522" s="72"/>
      <c r="P1522" s="72"/>
      <c r="Q1522" s="72"/>
      <c r="R1522" s="72"/>
      <c r="S1522" s="72"/>
      <c r="T1522" s="72"/>
      <c r="U1522" s="72"/>
      <c r="V1522" s="72"/>
      <c r="W1522" s="72"/>
      <c r="X1522" s="72"/>
      <c r="Y1522" s="72"/>
      <c r="Z1522" s="72"/>
      <c r="AA1522" s="72"/>
      <c r="AB1522" s="72"/>
    </row>
    <row r="1523" spans="1:28" ht="15" customHeight="1" thickBot="1" x14ac:dyDescent="0.25">
      <c r="A1523" s="261"/>
      <c r="B1523" s="721"/>
      <c r="C1523" s="722"/>
      <c r="D1523" s="252"/>
      <c r="E1523" s="196"/>
      <c r="F1523" s="253"/>
      <c r="G1523" s="238"/>
      <c r="H1523" s="254"/>
      <c r="I1523" s="72"/>
      <c r="J1523" s="72"/>
      <c r="K1523" s="72"/>
      <c r="L1523" s="72"/>
      <c r="M1523" s="72"/>
      <c r="N1523" s="72"/>
      <c r="O1523" s="72"/>
      <c r="P1523" s="72"/>
      <c r="Q1523" s="72"/>
      <c r="R1523" s="72"/>
      <c r="S1523" s="72"/>
      <c r="T1523" s="72"/>
      <c r="U1523" s="72"/>
      <c r="V1523" s="72"/>
      <c r="W1523" s="72"/>
      <c r="X1523" s="72"/>
      <c r="Y1523" s="72"/>
      <c r="Z1523" s="72"/>
      <c r="AA1523" s="72"/>
      <c r="AB1523" s="72"/>
    </row>
    <row r="1524" spans="1:28" ht="15" customHeight="1" thickBot="1" x14ac:dyDescent="0.25">
      <c r="A1524" s="261"/>
      <c r="B1524" s="200"/>
      <c r="C1524" s="240"/>
      <c r="D1524" s="240"/>
      <c r="E1524" s="171"/>
      <c r="F1524" s="172"/>
      <c r="G1524" s="184"/>
      <c r="H1524" s="64"/>
      <c r="I1524" s="72"/>
      <c r="J1524" s="72"/>
      <c r="K1524" s="72"/>
      <c r="L1524" s="72"/>
      <c r="M1524" s="72"/>
      <c r="N1524" s="72"/>
      <c r="O1524" s="72"/>
      <c r="P1524" s="72"/>
      <c r="Q1524" s="72"/>
      <c r="R1524" s="72"/>
      <c r="S1524" s="72"/>
      <c r="T1524" s="72"/>
      <c r="U1524" s="72"/>
      <c r="V1524" s="72"/>
      <c r="W1524" s="72"/>
      <c r="X1524" s="72"/>
      <c r="Y1524" s="72"/>
      <c r="Z1524" s="72"/>
      <c r="AA1524" s="72"/>
      <c r="AB1524" s="72"/>
    </row>
    <row r="1525" spans="1:28" ht="15" customHeight="1" thickBot="1" x14ac:dyDescent="0.3">
      <c r="A1525" s="261"/>
      <c r="B1525" s="203"/>
      <c r="C1525" s="63"/>
      <c r="D1525" s="63"/>
      <c r="E1525" s="171"/>
      <c r="F1525" s="172"/>
      <c r="G1525" s="241" t="s">
        <v>190</v>
      </c>
      <c r="H1525" s="242">
        <f>SUM(H1514,H1520)</f>
        <v>2895564.9653851688</v>
      </c>
      <c r="I1525" s="72"/>
      <c r="J1525" s="72"/>
      <c r="K1525" s="72"/>
      <c r="L1525" s="72"/>
      <c r="M1525" s="72"/>
      <c r="N1525" s="72"/>
      <c r="O1525" s="72"/>
      <c r="P1525" s="72"/>
      <c r="Q1525" s="72"/>
      <c r="R1525" s="72"/>
      <c r="S1525" s="72"/>
      <c r="T1525" s="72"/>
      <c r="U1525" s="72"/>
      <c r="V1525" s="72"/>
      <c r="W1525" s="72"/>
      <c r="X1525" s="72"/>
      <c r="Y1525" s="72"/>
      <c r="Z1525" s="72"/>
      <c r="AA1525" s="72"/>
      <c r="AB1525" s="72"/>
    </row>
    <row r="1526" spans="1:28" ht="15" customHeight="1" x14ac:dyDescent="0.25">
      <c r="A1526" s="261"/>
      <c r="B1526" s="206"/>
      <c r="C1526" s="87"/>
      <c r="D1526" s="87"/>
      <c r="E1526" s="171"/>
      <c r="F1526" s="172"/>
      <c r="G1526" s="184"/>
      <c r="H1526" s="207"/>
      <c r="I1526" s="72"/>
      <c r="J1526" s="72"/>
      <c r="K1526" s="72"/>
      <c r="L1526" s="72"/>
      <c r="M1526" s="72"/>
      <c r="N1526" s="72"/>
      <c r="O1526" s="72"/>
      <c r="P1526" s="72"/>
      <c r="Q1526" s="72"/>
      <c r="R1526" s="72"/>
      <c r="S1526" s="72"/>
      <c r="T1526" s="72"/>
      <c r="U1526" s="72"/>
      <c r="V1526" s="72"/>
      <c r="W1526" s="72"/>
      <c r="X1526" s="72"/>
      <c r="Y1526" s="72"/>
      <c r="Z1526" s="72"/>
      <c r="AA1526" s="72"/>
      <c r="AB1526" s="72"/>
    </row>
    <row r="1527" spans="1:28" ht="15" customHeight="1" x14ac:dyDescent="0.2">
      <c r="A1527" s="261"/>
      <c r="B1527" s="203"/>
      <c r="C1527" s="63"/>
      <c r="D1527" s="63"/>
      <c r="E1527" s="171"/>
      <c r="F1527" s="172"/>
      <c r="G1527" s="63"/>
      <c r="H1527" s="64"/>
      <c r="I1527" s="72"/>
      <c r="J1527" s="72"/>
      <c r="K1527" s="72"/>
      <c r="L1527" s="72"/>
      <c r="M1527" s="72"/>
      <c r="N1527" s="72"/>
      <c r="O1527" s="72"/>
      <c r="P1527" s="72"/>
      <c r="Q1527" s="72"/>
      <c r="R1527" s="72"/>
      <c r="S1527" s="72"/>
      <c r="T1527" s="72"/>
      <c r="U1527" s="72"/>
      <c r="V1527" s="72"/>
      <c r="W1527" s="72"/>
      <c r="X1527" s="72"/>
      <c r="Y1527" s="72"/>
      <c r="Z1527" s="72"/>
      <c r="AA1527" s="72"/>
      <c r="AB1527" s="72"/>
    </row>
    <row r="1528" spans="1:28" ht="15" customHeight="1" thickBot="1" x14ac:dyDescent="0.3">
      <c r="A1528" s="261"/>
      <c r="B1528" s="262"/>
      <c r="C1528" s="263"/>
      <c r="D1528" s="263"/>
      <c r="E1528" s="264"/>
      <c r="F1528" s="265"/>
      <c r="G1528" s="266"/>
      <c r="H1528" s="267"/>
      <c r="I1528" s="72"/>
      <c r="J1528" s="72"/>
      <c r="K1528" s="72"/>
      <c r="L1528" s="72"/>
      <c r="M1528" s="72"/>
      <c r="N1528" s="72"/>
      <c r="O1528" s="72"/>
      <c r="P1528" s="72"/>
      <c r="Q1528" s="72"/>
      <c r="R1528" s="72"/>
      <c r="S1528" s="72"/>
      <c r="T1528" s="72"/>
      <c r="U1528" s="72"/>
      <c r="V1528" s="72"/>
      <c r="W1528" s="72"/>
      <c r="X1528" s="72"/>
      <c r="Y1528" s="72"/>
      <c r="Z1528" s="72"/>
      <c r="AA1528" s="72"/>
      <c r="AB1528" s="72"/>
    </row>
    <row r="1529" spans="1:28" ht="15" customHeight="1" thickBot="1" x14ac:dyDescent="0.25">
      <c r="A1529" s="261"/>
      <c r="B1529" s="418">
        <f>+Presupuesto!A111</f>
        <v>19</v>
      </c>
      <c r="C1529" s="744" t="str">
        <f>+Presupuesto!B111</f>
        <v>REJAS y BARANDAS</v>
      </c>
      <c r="D1529" s="745"/>
      <c r="E1529" s="745"/>
      <c r="F1529" s="745"/>
      <c r="G1529" s="745"/>
      <c r="H1529" s="746"/>
      <c r="I1529" s="72"/>
      <c r="J1529" s="72"/>
      <c r="K1529" s="72"/>
      <c r="L1529" s="72"/>
      <c r="M1529" s="72"/>
      <c r="N1529" s="72"/>
      <c r="O1529" s="72"/>
      <c r="P1529" s="72"/>
      <c r="Q1529" s="72"/>
      <c r="R1529" s="72"/>
      <c r="S1529" s="72"/>
      <c r="T1529" s="72"/>
      <c r="U1529" s="72"/>
      <c r="V1529" s="72"/>
      <c r="W1529" s="72"/>
      <c r="X1529" s="72"/>
      <c r="Y1529" s="72"/>
      <c r="Z1529" s="72"/>
      <c r="AA1529" s="72"/>
      <c r="AB1529" s="72"/>
    </row>
    <row r="1530" spans="1:28" ht="15" customHeight="1" x14ac:dyDescent="0.2">
      <c r="A1530" s="261"/>
      <c r="B1530" s="160" t="str">
        <f>+Presupuesto!A112</f>
        <v>19.1</v>
      </c>
      <c r="C1530" s="723" t="str">
        <f>+Presupuesto!B112</f>
        <v>Rejas en general</v>
      </c>
      <c r="D1530" s="724"/>
      <c r="E1530" s="724"/>
      <c r="F1530" s="724"/>
      <c r="G1530" s="725"/>
      <c r="H1530" s="161" t="str">
        <f>+Presupuesto!C112</f>
        <v>gl</v>
      </c>
      <c r="I1530" s="72"/>
      <c r="J1530" s="72"/>
      <c r="K1530" s="72"/>
      <c r="L1530" s="72"/>
      <c r="M1530" s="72"/>
      <c r="N1530" s="72"/>
      <c r="O1530" s="72"/>
      <c r="P1530" s="72"/>
      <c r="Q1530" s="72"/>
      <c r="R1530" s="72"/>
      <c r="S1530" s="72"/>
      <c r="T1530" s="72"/>
      <c r="U1530" s="72"/>
      <c r="V1530" s="72"/>
      <c r="W1530" s="72"/>
      <c r="X1530" s="72"/>
      <c r="Y1530" s="72"/>
      <c r="Z1530" s="72"/>
      <c r="AA1530" s="72"/>
      <c r="AB1530" s="72"/>
    </row>
    <row r="1531" spans="1:28" ht="15" customHeight="1" x14ac:dyDescent="0.25">
      <c r="A1531" s="261"/>
      <c r="B1531" s="726" t="s">
        <v>180</v>
      </c>
      <c r="C1531" s="727"/>
      <c r="D1531" s="220"/>
      <c r="E1531" s="729" t="s">
        <v>177</v>
      </c>
      <c r="F1531" s="163" t="s">
        <v>181</v>
      </c>
      <c r="G1531" s="221" t="s">
        <v>182</v>
      </c>
      <c r="H1531" s="222" t="s">
        <v>181</v>
      </c>
      <c r="I1531" s="72"/>
      <c r="J1531" s="72"/>
      <c r="K1531" s="72"/>
      <c r="L1531" s="72"/>
      <c r="M1531" s="72"/>
      <c r="N1531" s="72"/>
      <c r="O1531" s="72"/>
      <c r="P1531" s="72"/>
      <c r="Q1531" s="72"/>
      <c r="R1531" s="72"/>
      <c r="S1531" s="72"/>
      <c r="T1531" s="72"/>
      <c r="U1531" s="72"/>
      <c r="V1531" s="72"/>
      <c r="W1531" s="72"/>
      <c r="X1531" s="72"/>
      <c r="Y1531" s="72"/>
      <c r="Z1531" s="72"/>
      <c r="AA1531" s="72"/>
      <c r="AB1531" s="72"/>
    </row>
    <row r="1532" spans="1:28" ht="15" customHeight="1" x14ac:dyDescent="0.25">
      <c r="A1532" s="261"/>
      <c r="B1532" s="728"/>
      <c r="C1532" s="681"/>
      <c r="D1532" s="223"/>
      <c r="E1532" s="730"/>
      <c r="F1532" s="167" t="s">
        <v>183</v>
      </c>
      <c r="G1532" s="224" t="s">
        <v>184</v>
      </c>
      <c r="H1532" s="225" t="s">
        <v>178</v>
      </c>
      <c r="I1532" s="72"/>
      <c r="J1532" s="72"/>
      <c r="K1532" s="72"/>
      <c r="L1532" s="72"/>
      <c r="M1532" s="72"/>
      <c r="N1532" s="72"/>
      <c r="O1532" s="72"/>
      <c r="P1532" s="72"/>
      <c r="Q1532" s="72"/>
      <c r="R1532" s="72"/>
      <c r="S1532" s="72"/>
      <c r="T1532" s="72"/>
      <c r="U1532" s="72"/>
      <c r="V1532" s="72"/>
      <c r="W1532" s="72"/>
      <c r="X1532" s="72"/>
      <c r="Y1532" s="72"/>
      <c r="Z1532" s="72"/>
      <c r="AA1532" s="72"/>
      <c r="AB1532" s="72"/>
    </row>
    <row r="1533" spans="1:28" ht="15" customHeight="1" x14ac:dyDescent="0.2">
      <c r="A1533" s="261"/>
      <c r="B1533" s="170"/>
      <c r="C1533" s="89"/>
      <c r="D1533" s="89"/>
      <c r="E1533" s="171"/>
      <c r="F1533" s="172"/>
      <c r="G1533" s="89"/>
      <c r="H1533" s="226"/>
      <c r="I1533" s="72"/>
      <c r="J1533" s="72"/>
      <c r="K1533" s="72"/>
      <c r="L1533" s="72"/>
      <c r="M1533" s="72"/>
      <c r="N1533" s="72"/>
      <c r="O1533" s="72"/>
      <c r="P1533" s="72"/>
      <c r="Q1533" s="72"/>
      <c r="R1533" s="72"/>
      <c r="S1533" s="72"/>
      <c r="T1533" s="72"/>
      <c r="U1533" s="72"/>
      <c r="V1533" s="72"/>
      <c r="W1533" s="72"/>
      <c r="X1533" s="72"/>
      <c r="Y1533" s="72"/>
      <c r="Z1533" s="72"/>
      <c r="AA1533" s="72"/>
      <c r="AB1533" s="72"/>
    </row>
    <row r="1534" spans="1:28" ht="15" customHeight="1" x14ac:dyDescent="0.25">
      <c r="A1534" s="261"/>
      <c r="B1534" s="731" t="s">
        <v>185</v>
      </c>
      <c r="C1534" s="686"/>
      <c r="D1534" s="227"/>
      <c r="E1534" s="174"/>
      <c r="F1534" s="175"/>
      <c r="G1534" s="228"/>
      <c r="H1534" s="229">
        <f>SUM(H1535:H1538)</f>
        <v>1568275.3581790819</v>
      </c>
      <c r="I1534" s="72"/>
      <c r="J1534" s="72"/>
      <c r="K1534" s="72"/>
      <c r="L1534" s="72"/>
      <c r="M1534" s="72"/>
      <c r="N1534" s="72"/>
      <c r="O1534" s="72"/>
      <c r="P1534" s="72"/>
      <c r="Q1534" s="72"/>
      <c r="R1534" s="72"/>
      <c r="S1534" s="72"/>
      <c r="T1534" s="72"/>
      <c r="U1534" s="72"/>
      <c r="V1534" s="72"/>
      <c r="W1534" s="72"/>
      <c r="X1534" s="72"/>
      <c r="Y1534" s="72"/>
      <c r="Z1534" s="72"/>
      <c r="AA1534" s="72"/>
      <c r="AB1534" s="72"/>
    </row>
    <row r="1535" spans="1:28" ht="15" customHeight="1" x14ac:dyDescent="0.25">
      <c r="A1535" s="261"/>
      <c r="B1535" s="215" t="str">
        <f>+'Lista de Precios'!$B$32</f>
        <v>Electrodos 2,5mm</v>
      </c>
      <c r="C1535" s="233"/>
      <c r="D1535" s="251"/>
      <c r="E1535" s="180" t="str">
        <f>+'Lista de Precios'!$C$32</f>
        <v>kg</v>
      </c>
      <c r="F1535" s="181">
        <f>+'Lista de Precios'!$D$32</f>
        <v>19426.437122671279</v>
      </c>
      <c r="G1535" s="68">
        <v>1</v>
      </c>
      <c r="H1535" s="232">
        <f>PRODUCT(F1535*G1535)</f>
        <v>19426.437122671279</v>
      </c>
      <c r="I1535" s="72"/>
      <c r="J1535" s="72"/>
      <c r="K1535" s="72"/>
      <c r="L1535" s="72"/>
      <c r="M1535" s="72"/>
      <c r="N1535" s="72"/>
      <c r="O1535" s="72"/>
      <c r="P1535" s="72"/>
      <c r="Q1535" s="72"/>
      <c r="R1535" s="72"/>
      <c r="S1535" s="72"/>
      <c r="T1535" s="72"/>
      <c r="U1535" s="72"/>
      <c r="V1535" s="72"/>
      <c r="W1535" s="72"/>
      <c r="X1535" s="72"/>
      <c r="Y1535" s="72"/>
      <c r="Z1535" s="72"/>
      <c r="AA1535" s="72"/>
      <c r="AB1535" s="72"/>
    </row>
    <row r="1536" spans="1:28" ht="15" customHeight="1" x14ac:dyDescent="0.25">
      <c r="A1536" s="261"/>
      <c r="B1536" s="215" t="str">
        <f>+'Lista de Precios'!$B$305</f>
        <v>Atióxido rojo plata</v>
      </c>
      <c r="C1536" s="233"/>
      <c r="D1536" s="251"/>
      <c r="E1536" s="180" t="str">
        <f>+'Lista de Precios'!$C$305</f>
        <v>l</v>
      </c>
      <c r="F1536" s="181">
        <f>+'Lista de Precios'!$D$305</f>
        <v>16464.760864250788</v>
      </c>
      <c r="G1536" s="68">
        <v>2</v>
      </c>
      <c r="H1536" s="232">
        <f>PRODUCT(F1536*G1536)</f>
        <v>32929.521728501575</v>
      </c>
      <c r="I1536" s="72"/>
      <c r="J1536" s="72"/>
      <c r="K1536" s="72"/>
      <c r="L1536" s="72"/>
      <c r="M1536" s="72"/>
      <c r="N1536" s="72"/>
      <c r="O1536" s="72"/>
      <c r="P1536" s="72"/>
      <c r="Q1536" s="72"/>
      <c r="R1536" s="72"/>
      <c r="S1536" s="72"/>
      <c r="T1536" s="72"/>
      <c r="U1536" s="72"/>
      <c r="V1536" s="72"/>
      <c r="W1536" s="72"/>
      <c r="X1536" s="72"/>
      <c r="Y1536" s="72"/>
      <c r="Z1536" s="72"/>
      <c r="AA1536" s="72"/>
      <c r="AB1536" s="72"/>
    </row>
    <row r="1537" spans="1:28" s="407" customFormat="1" ht="15" customHeight="1" x14ac:dyDescent="0.25">
      <c r="A1537" s="261"/>
      <c r="B1537" s="453" t="str">
        <f>+'Lista de Precios'!B38</f>
        <v>CE 30x10x1,6</v>
      </c>
      <c r="C1537" s="282"/>
      <c r="D1537" s="454"/>
      <c r="E1537" s="455" t="str">
        <f>+'Lista de Precios'!C37</f>
        <v>m</v>
      </c>
      <c r="F1537" s="456">
        <f>+'Lista de Precios'!D37</f>
        <v>17254.886558711769</v>
      </c>
      <c r="G1537" s="283">
        <v>84.11</v>
      </c>
      <c r="H1537" s="457">
        <f>PRODUCT(F1537*G1537)</f>
        <v>1451308.5084532469</v>
      </c>
      <c r="I1537" s="72"/>
      <c r="J1537" s="72"/>
      <c r="K1537" s="72"/>
      <c r="L1537" s="72"/>
      <c r="M1537" s="72"/>
      <c r="N1537" s="72"/>
      <c r="O1537" s="72"/>
      <c r="P1537" s="72"/>
      <c r="Q1537" s="72"/>
      <c r="R1537" s="72"/>
      <c r="S1537" s="72"/>
      <c r="T1537" s="72"/>
      <c r="U1537" s="72"/>
      <c r="V1537" s="72"/>
      <c r="W1537" s="72"/>
      <c r="X1537" s="72"/>
      <c r="Y1537" s="72"/>
      <c r="Z1537" s="72"/>
      <c r="AA1537" s="72"/>
      <c r="AB1537" s="72"/>
    </row>
    <row r="1538" spans="1:28" s="407" customFormat="1" ht="15" customHeight="1" x14ac:dyDescent="0.25">
      <c r="A1538" s="261"/>
      <c r="B1538" s="453" t="str">
        <f>+'Lista de Precios'!B40</f>
        <v>Planchuela 1"x1/8"</v>
      </c>
      <c r="C1538" s="282"/>
      <c r="D1538" s="454"/>
      <c r="E1538" s="455" t="str">
        <f>+'Lista de Precios'!C38</f>
        <v>m</v>
      </c>
      <c r="F1538" s="456">
        <f>+'Lista de Precios'!D38</f>
        <v>3597.4883560502385</v>
      </c>
      <c r="G1538" s="283">
        <v>17.96</v>
      </c>
      <c r="H1538" s="457">
        <f>PRODUCT(F1538*G1538)</f>
        <v>64610.890874662284</v>
      </c>
      <c r="I1538" s="72"/>
      <c r="J1538" s="72"/>
      <c r="K1538" s="72"/>
      <c r="L1538" s="72"/>
      <c r="M1538" s="72"/>
      <c r="N1538" s="72"/>
      <c r="O1538" s="72"/>
      <c r="P1538" s="72"/>
      <c r="Q1538" s="72"/>
      <c r="R1538" s="72"/>
      <c r="S1538" s="72"/>
      <c r="T1538" s="72"/>
      <c r="U1538" s="72"/>
      <c r="V1538" s="72"/>
      <c r="W1538" s="72"/>
      <c r="X1538" s="72"/>
      <c r="Y1538" s="72"/>
      <c r="Z1538" s="72"/>
      <c r="AA1538" s="72"/>
      <c r="AB1538" s="72"/>
    </row>
    <row r="1539" spans="1:28" ht="15" customHeight="1" x14ac:dyDescent="0.25">
      <c r="A1539" s="261"/>
      <c r="B1539" s="215"/>
      <c r="C1539" s="233"/>
      <c r="D1539" s="288"/>
      <c r="E1539" s="180"/>
      <c r="F1539" s="181"/>
      <c r="G1539" s="68"/>
      <c r="H1539" s="232"/>
      <c r="I1539" s="72"/>
      <c r="J1539" s="72"/>
      <c r="K1539" s="72"/>
      <c r="L1539" s="72"/>
      <c r="M1539" s="72"/>
      <c r="N1539" s="72"/>
      <c r="O1539" s="72"/>
      <c r="P1539" s="72"/>
      <c r="Q1539" s="72"/>
      <c r="R1539" s="72"/>
      <c r="S1539" s="72"/>
      <c r="T1539" s="72"/>
      <c r="U1539" s="72"/>
      <c r="V1539" s="72"/>
      <c r="W1539" s="72"/>
      <c r="X1539" s="72"/>
      <c r="Y1539" s="72"/>
      <c r="Z1539" s="72"/>
      <c r="AA1539" s="72"/>
      <c r="AB1539" s="72"/>
    </row>
    <row r="1540" spans="1:28" ht="15" customHeight="1" x14ac:dyDescent="0.25">
      <c r="A1540" s="261"/>
      <c r="B1540" s="732" t="s">
        <v>186</v>
      </c>
      <c r="C1540" s="623"/>
      <c r="D1540" s="234"/>
      <c r="E1540" s="189"/>
      <c r="F1540" s="190"/>
      <c r="G1540" s="235"/>
      <c r="H1540" s="236">
        <f>SUM(H1541:H1542)</f>
        <v>101159.05632</v>
      </c>
      <c r="I1540" s="72"/>
      <c r="J1540" s="72"/>
      <c r="K1540" s="72"/>
      <c r="L1540" s="72"/>
      <c r="M1540" s="72"/>
      <c r="N1540" s="72"/>
      <c r="O1540" s="72"/>
      <c r="P1540" s="72"/>
      <c r="Q1540" s="72"/>
      <c r="R1540" s="72"/>
      <c r="S1540" s="72"/>
      <c r="T1540" s="72"/>
      <c r="U1540" s="72"/>
      <c r="V1540" s="72"/>
      <c r="W1540" s="72"/>
      <c r="X1540" s="72"/>
      <c r="Y1540" s="72"/>
      <c r="Z1540" s="72"/>
      <c r="AA1540" s="72"/>
      <c r="AB1540" s="72"/>
    </row>
    <row r="1541" spans="1:28" ht="15" customHeight="1" x14ac:dyDescent="0.2">
      <c r="A1541" s="261"/>
      <c r="B1541" s="720" t="s">
        <v>187</v>
      </c>
      <c r="C1541" s="623"/>
      <c r="D1541" s="233"/>
      <c r="E1541" s="180" t="s">
        <v>188</v>
      </c>
      <c r="F1541" s="181">
        <f>+'Mano de Obra'!$J$8</f>
        <v>10110.714599999999</v>
      </c>
      <c r="G1541" s="68">
        <v>3.2</v>
      </c>
      <c r="H1541" s="232">
        <f>PRODUCT(F1541*G1541)</f>
        <v>32354.28672</v>
      </c>
      <c r="I1541" s="72"/>
      <c r="J1541" s="72"/>
      <c r="K1541" s="72"/>
      <c r="L1541" s="72"/>
      <c r="M1541" s="72"/>
      <c r="N1541" s="72"/>
      <c r="O1541" s="72"/>
      <c r="P1541" s="72"/>
      <c r="Q1541" s="72"/>
      <c r="R1541" s="72"/>
      <c r="S1541" s="72"/>
      <c r="T1541" s="72"/>
      <c r="U1541" s="72"/>
      <c r="V1541" s="72"/>
      <c r="W1541" s="72"/>
      <c r="X1541" s="72"/>
      <c r="Y1541" s="72"/>
      <c r="Z1541" s="72"/>
      <c r="AA1541" s="72"/>
      <c r="AB1541" s="72"/>
    </row>
    <row r="1542" spans="1:28" ht="15" customHeight="1" x14ac:dyDescent="0.2">
      <c r="A1542" s="261"/>
      <c r="B1542" s="720" t="s">
        <v>191</v>
      </c>
      <c r="C1542" s="623"/>
      <c r="D1542" s="233"/>
      <c r="E1542" s="180" t="s">
        <v>188</v>
      </c>
      <c r="F1542" s="181">
        <f>+'Mano de Obra'!$J$10</f>
        <v>8600.5962</v>
      </c>
      <c r="G1542" s="68">
        <v>8</v>
      </c>
      <c r="H1542" s="232">
        <f>PRODUCT(F1542*G1542)</f>
        <v>68804.7696</v>
      </c>
      <c r="I1542" s="72"/>
      <c r="J1542" s="72"/>
      <c r="K1542" s="72"/>
      <c r="L1542" s="72"/>
      <c r="M1542" s="72"/>
      <c r="N1542" s="72"/>
      <c r="O1542" s="72"/>
      <c r="P1542" s="72"/>
      <c r="Q1542" s="72"/>
      <c r="R1542" s="72"/>
      <c r="S1542" s="72"/>
      <c r="T1542" s="72"/>
      <c r="U1542" s="72"/>
      <c r="V1542" s="72"/>
      <c r="W1542" s="72"/>
      <c r="X1542" s="72"/>
      <c r="Y1542" s="72"/>
      <c r="Z1542" s="72"/>
      <c r="AA1542" s="72"/>
      <c r="AB1542" s="72"/>
    </row>
    <row r="1543" spans="1:28" ht="15" customHeight="1" x14ac:dyDescent="0.2">
      <c r="A1543" s="261"/>
      <c r="B1543" s="721"/>
      <c r="C1543" s="722"/>
      <c r="D1543" s="252"/>
      <c r="E1543" s="196"/>
      <c r="F1543" s="253"/>
      <c r="G1543" s="238"/>
      <c r="H1543" s="254"/>
      <c r="I1543" s="72"/>
      <c r="J1543" s="72"/>
      <c r="K1543" s="72"/>
      <c r="L1543" s="72"/>
      <c r="M1543" s="72"/>
      <c r="N1543" s="72"/>
      <c r="O1543" s="72"/>
      <c r="P1543" s="72"/>
      <c r="Q1543" s="72"/>
      <c r="R1543" s="72"/>
      <c r="S1543" s="72"/>
      <c r="T1543" s="72"/>
      <c r="U1543" s="72"/>
      <c r="V1543" s="72"/>
      <c r="W1543" s="72"/>
      <c r="X1543" s="72"/>
      <c r="Y1543" s="72"/>
      <c r="Z1543" s="72"/>
      <c r="AA1543" s="72"/>
      <c r="AB1543" s="72"/>
    </row>
    <row r="1544" spans="1:28" ht="15" customHeight="1" x14ac:dyDescent="0.2">
      <c r="A1544" s="261"/>
      <c r="B1544" s="200"/>
      <c r="C1544" s="240"/>
      <c r="D1544" s="240"/>
      <c r="E1544" s="171"/>
      <c r="F1544" s="172"/>
      <c r="G1544" s="184"/>
      <c r="H1544" s="64"/>
      <c r="I1544" s="72"/>
      <c r="J1544" s="72"/>
      <c r="K1544" s="72"/>
      <c r="L1544" s="72"/>
      <c r="M1544" s="72"/>
      <c r="N1544" s="72"/>
      <c r="O1544" s="72"/>
      <c r="P1544" s="72"/>
      <c r="Q1544" s="72"/>
      <c r="R1544" s="72"/>
      <c r="S1544" s="72"/>
      <c r="T1544" s="72"/>
      <c r="U1544" s="72"/>
      <c r="V1544" s="72"/>
      <c r="W1544" s="72"/>
      <c r="X1544" s="72"/>
      <c r="Y1544" s="72"/>
      <c r="Z1544" s="72"/>
      <c r="AA1544" s="72"/>
      <c r="AB1544" s="72"/>
    </row>
    <row r="1545" spans="1:28" ht="15" customHeight="1" x14ac:dyDescent="0.25">
      <c r="A1545" s="261"/>
      <c r="B1545" s="203"/>
      <c r="C1545" s="63"/>
      <c r="D1545" s="63"/>
      <c r="E1545" s="171"/>
      <c r="F1545" s="172"/>
      <c r="G1545" s="241" t="s">
        <v>190</v>
      </c>
      <c r="H1545" s="242">
        <f>SUM(H1534,H1540)</f>
        <v>1669434.4144990819</v>
      </c>
      <c r="I1545" s="72"/>
      <c r="J1545" s="72"/>
      <c r="K1545" s="72"/>
      <c r="L1545" s="72"/>
      <c r="M1545" s="72"/>
      <c r="N1545" s="72"/>
      <c r="O1545" s="72"/>
      <c r="P1545" s="72"/>
      <c r="Q1545" s="72"/>
      <c r="R1545" s="72"/>
      <c r="S1545" s="72"/>
      <c r="T1545" s="72"/>
      <c r="U1545" s="72"/>
      <c r="V1545" s="72"/>
      <c r="W1545" s="72"/>
      <c r="X1545" s="72"/>
      <c r="Y1545" s="72"/>
      <c r="Z1545" s="72"/>
      <c r="AA1545" s="72"/>
      <c r="AB1545" s="72"/>
    </row>
    <row r="1546" spans="1:28" ht="15" customHeight="1" x14ac:dyDescent="0.25">
      <c r="A1546" s="261"/>
      <c r="B1546" s="206"/>
      <c r="C1546" s="87"/>
      <c r="D1546" s="87"/>
      <c r="E1546" s="171"/>
      <c r="F1546" s="172"/>
      <c r="G1546" s="184"/>
      <c r="H1546" s="207"/>
      <c r="I1546" s="72"/>
      <c r="J1546" s="72"/>
      <c r="K1546" s="72"/>
      <c r="L1546" s="72"/>
      <c r="M1546" s="72"/>
      <c r="N1546" s="72"/>
      <c r="O1546" s="72"/>
      <c r="P1546" s="72"/>
      <c r="Q1546" s="72"/>
      <c r="R1546" s="72"/>
      <c r="S1546" s="72"/>
      <c r="T1546" s="72"/>
      <c r="U1546" s="72"/>
      <c r="V1546" s="72"/>
      <c r="W1546" s="72"/>
      <c r="X1546" s="72"/>
      <c r="Y1546" s="72"/>
      <c r="Z1546" s="72"/>
      <c r="AA1546" s="72"/>
      <c r="AB1546" s="72"/>
    </row>
    <row r="1547" spans="1:28" ht="15" customHeight="1" x14ac:dyDescent="0.2">
      <c r="A1547" s="261"/>
      <c r="B1547" s="203"/>
      <c r="C1547" s="63"/>
      <c r="D1547" s="63"/>
      <c r="E1547" s="171"/>
      <c r="F1547" s="172"/>
      <c r="G1547" s="63"/>
      <c r="H1547" s="64"/>
      <c r="I1547" s="72"/>
      <c r="J1547" s="72"/>
      <c r="K1547" s="72"/>
      <c r="L1547" s="72"/>
      <c r="M1547" s="72"/>
      <c r="N1547" s="72"/>
      <c r="O1547" s="72"/>
      <c r="P1547" s="72"/>
      <c r="Q1547" s="72"/>
      <c r="R1547" s="72"/>
      <c r="S1547" s="72"/>
      <c r="T1547" s="72"/>
      <c r="U1547" s="72"/>
      <c r="V1547" s="72"/>
      <c r="W1547" s="72"/>
      <c r="X1547" s="72"/>
      <c r="Y1547" s="72"/>
      <c r="Z1547" s="72"/>
      <c r="AA1547" s="72"/>
      <c r="AB1547" s="72"/>
    </row>
    <row r="1548" spans="1:28" ht="15" customHeight="1" thickBot="1" x14ac:dyDescent="0.3">
      <c r="A1548" s="261"/>
      <c r="B1548" s="262"/>
      <c r="C1548" s="263"/>
      <c r="D1548" s="263"/>
      <c r="E1548" s="264"/>
      <c r="F1548" s="265"/>
      <c r="G1548" s="266"/>
      <c r="H1548" s="267"/>
      <c r="I1548" s="72"/>
      <c r="J1548" s="72"/>
      <c r="K1548" s="72"/>
      <c r="L1548" s="72"/>
      <c r="M1548" s="72"/>
      <c r="N1548" s="72"/>
      <c r="O1548" s="72"/>
      <c r="P1548" s="72"/>
      <c r="Q1548" s="72"/>
      <c r="R1548" s="72"/>
      <c r="S1548" s="72"/>
      <c r="T1548" s="72"/>
      <c r="U1548" s="72"/>
      <c r="V1548" s="72"/>
      <c r="W1548" s="72"/>
      <c r="X1548" s="72"/>
      <c r="Y1548" s="72"/>
      <c r="Z1548" s="72"/>
      <c r="AA1548" s="72"/>
      <c r="AB1548" s="72"/>
    </row>
    <row r="1549" spans="1:28" ht="15" customHeight="1" thickBot="1" x14ac:dyDescent="0.25">
      <c r="A1549" s="261"/>
      <c r="B1549" s="418">
        <f>+Presupuesto!A111</f>
        <v>19</v>
      </c>
      <c r="C1549" s="744" t="str">
        <f>+Presupuesto!B111</f>
        <v>REJAS y BARANDAS</v>
      </c>
      <c r="D1549" s="745"/>
      <c r="E1549" s="745"/>
      <c r="F1549" s="745"/>
      <c r="G1549" s="745"/>
      <c r="H1549" s="746"/>
      <c r="I1549" s="72"/>
      <c r="J1549" s="72"/>
      <c r="K1549" s="72"/>
      <c r="L1549" s="72"/>
      <c r="M1549" s="72"/>
      <c r="N1549" s="72"/>
      <c r="O1549" s="72"/>
      <c r="P1549" s="72"/>
      <c r="Q1549" s="72"/>
      <c r="R1549" s="72"/>
      <c r="S1549" s="72"/>
      <c r="T1549" s="72"/>
      <c r="U1549" s="72"/>
      <c r="V1549" s="72"/>
      <c r="W1549" s="72"/>
      <c r="X1549" s="72"/>
      <c r="Y1549" s="72"/>
      <c r="Z1549" s="72"/>
      <c r="AA1549" s="72"/>
      <c r="AB1549" s="72"/>
    </row>
    <row r="1550" spans="1:28" ht="15" customHeight="1" thickBot="1" x14ac:dyDescent="0.25">
      <c r="A1550" s="261"/>
      <c r="B1550" s="160" t="str">
        <f>+Presupuesto!A113</f>
        <v>19.2</v>
      </c>
      <c r="C1550" s="723" t="str">
        <f>+Presupuesto!B113</f>
        <v>Barandas en general</v>
      </c>
      <c r="D1550" s="724"/>
      <c r="E1550" s="724"/>
      <c r="F1550" s="724"/>
      <c r="G1550" s="725"/>
      <c r="H1550" s="161">
        <f>+Presupuesto!C132</f>
        <v>0</v>
      </c>
      <c r="I1550" s="72"/>
      <c r="J1550" s="72"/>
      <c r="K1550" s="72"/>
      <c r="L1550" s="72"/>
      <c r="M1550" s="72"/>
      <c r="N1550" s="72"/>
      <c r="O1550" s="72"/>
      <c r="P1550" s="72"/>
      <c r="Q1550" s="72"/>
      <c r="R1550" s="72"/>
      <c r="S1550" s="72"/>
      <c r="T1550" s="72"/>
      <c r="U1550" s="72"/>
      <c r="V1550" s="72"/>
      <c r="W1550" s="72"/>
      <c r="X1550" s="72"/>
      <c r="Y1550" s="72"/>
      <c r="Z1550" s="72"/>
      <c r="AA1550" s="72"/>
      <c r="AB1550" s="72"/>
    </row>
    <row r="1551" spans="1:28" ht="15" customHeight="1" x14ac:dyDescent="0.25">
      <c r="A1551" s="261"/>
      <c r="B1551" s="726" t="s">
        <v>180</v>
      </c>
      <c r="C1551" s="727"/>
      <c r="D1551" s="220"/>
      <c r="E1551" s="729" t="s">
        <v>177</v>
      </c>
      <c r="F1551" s="163" t="s">
        <v>181</v>
      </c>
      <c r="G1551" s="221" t="s">
        <v>182</v>
      </c>
      <c r="H1551" s="222" t="s">
        <v>181</v>
      </c>
      <c r="I1551" s="72"/>
      <c r="J1551" s="72"/>
      <c r="K1551" s="72"/>
      <c r="L1551" s="72"/>
      <c r="M1551" s="72"/>
      <c r="N1551" s="72"/>
      <c r="O1551" s="72"/>
      <c r="P1551" s="72"/>
      <c r="Q1551" s="72"/>
      <c r="R1551" s="72"/>
      <c r="S1551" s="72"/>
      <c r="T1551" s="72"/>
      <c r="U1551" s="72"/>
      <c r="V1551" s="72"/>
      <c r="W1551" s="72"/>
      <c r="X1551" s="72"/>
      <c r="Y1551" s="72"/>
      <c r="Z1551" s="72"/>
      <c r="AA1551" s="72"/>
      <c r="AB1551" s="72"/>
    </row>
    <row r="1552" spans="1:28" ht="15" customHeight="1" thickBot="1" x14ac:dyDescent="0.3">
      <c r="A1552" s="261"/>
      <c r="B1552" s="728"/>
      <c r="C1552" s="681"/>
      <c r="D1552" s="223"/>
      <c r="E1552" s="730"/>
      <c r="F1552" s="167" t="s">
        <v>183</v>
      </c>
      <c r="G1552" s="224" t="s">
        <v>184</v>
      </c>
      <c r="H1552" s="225" t="s">
        <v>178</v>
      </c>
      <c r="I1552" s="72"/>
      <c r="J1552" s="72"/>
      <c r="K1552" s="72"/>
      <c r="L1552" s="72"/>
      <c r="M1552" s="72"/>
      <c r="N1552" s="72"/>
      <c r="O1552" s="72"/>
      <c r="P1552" s="72"/>
      <c r="Q1552" s="72"/>
      <c r="R1552" s="72"/>
      <c r="S1552" s="72"/>
      <c r="T1552" s="72"/>
      <c r="U1552" s="72"/>
      <c r="V1552" s="72"/>
      <c r="W1552" s="72"/>
      <c r="X1552" s="72"/>
      <c r="Y1552" s="72"/>
      <c r="Z1552" s="72"/>
      <c r="AA1552" s="72"/>
      <c r="AB1552" s="72"/>
    </row>
    <row r="1553" spans="1:28" ht="15" customHeight="1" thickBot="1" x14ac:dyDescent="0.25">
      <c r="A1553" s="261"/>
      <c r="B1553" s="170"/>
      <c r="C1553" s="89"/>
      <c r="D1553" s="89"/>
      <c r="E1553" s="171"/>
      <c r="F1553" s="172"/>
      <c r="G1553" s="89"/>
      <c r="H1553" s="226"/>
      <c r="I1553" s="72"/>
      <c r="J1553" s="72"/>
      <c r="K1553" s="72"/>
      <c r="L1553" s="72"/>
      <c r="M1553" s="72"/>
      <c r="N1553" s="72"/>
      <c r="O1553" s="72"/>
      <c r="P1553" s="72"/>
      <c r="Q1553" s="72"/>
      <c r="R1553" s="72"/>
      <c r="S1553" s="72"/>
      <c r="T1553" s="72"/>
      <c r="U1553" s="72"/>
      <c r="V1553" s="72"/>
      <c r="W1553" s="72"/>
      <c r="X1553" s="72"/>
      <c r="Y1553" s="72"/>
      <c r="Z1553" s="72"/>
      <c r="AA1553" s="72"/>
      <c r="AB1553" s="72"/>
    </row>
    <row r="1554" spans="1:28" ht="15" customHeight="1" x14ac:dyDescent="0.25">
      <c r="A1554" s="261"/>
      <c r="B1554" s="731" t="s">
        <v>185</v>
      </c>
      <c r="C1554" s="686"/>
      <c r="D1554" s="227"/>
      <c r="E1554" s="174"/>
      <c r="F1554" s="175"/>
      <c r="G1554" s="228"/>
      <c r="H1554" s="229">
        <f>SUM(H1555:H1558)</f>
        <v>586171.20321298088</v>
      </c>
      <c r="I1554" s="72"/>
      <c r="J1554" s="72"/>
      <c r="K1554" s="72"/>
      <c r="L1554" s="72"/>
      <c r="M1554" s="72"/>
      <c r="N1554" s="72"/>
      <c r="O1554" s="72"/>
      <c r="P1554" s="72"/>
      <c r="Q1554" s="72"/>
      <c r="R1554" s="72"/>
      <c r="S1554" s="72"/>
      <c r="T1554" s="72"/>
      <c r="U1554" s="72"/>
      <c r="V1554" s="72"/>
      <c r="W1554" s="72"/>
      <c r="X1554" s="72"/>
      <c r="Y1554" s="72"/>
      <c r="Z1554" s="72"/>
      <c r="AA1554" s="72"/>
      <c r="AB1554" s="72"/>
    </row>
    <row r="1555" spans="1:28" ht="15" customHeight="1" x14ac:dyDescent="0.25">
      <c r="A1555" s="261"/>
      <c r="B1555" s="215" t="str">
        <f>+'Lista de Precios'!$B$32</f>
        <v>Electrodos 2,5mm</v>
      </c>
      <c r="C1555" s="233"/>
      <c r="D1555" s="251"/>
      <c r="E1555" s="180" t="str">
        <f>+'Lista de Precios'!$C$32</f>
        <v>kg</v>
      </c>
      <c r="F1555" s="181">
        <f>+'Lista de Precios'!$D$32</f>
        <v>19426.437122671279</v>
      </c>
      <c r="G1555" s="68">
        <v>1</v>
      </c>
      <c r="H1555" s="232">
        <f>PRODUCT(F1555*G1555)</f>
        <v>19426.437122671279</v>
      </c>
      <c r="I1555" s="72"/>
      <c r="J1555" s="72"/>
      <c r="K1555" s="72"/>
      <c r="L1555" s="72"/>
      <c r="M1555" s="72"/>
      <c r="N1555" s="72"/>
      <c r="O1555" s="72"/>
      <c r="P1555" s="72"/>
      <c r="Q1555" s="72"/>
      <c r="R1555" s="72"/>
      <c r="S1555" s="72"/>
      <c r="T1555" s="72"/>
      <c r="U1555" s="72"/>
      <c r="V1555" s="72"/>
      <c r="W1555" s="72"/>
      <c r="X1555" s="72"/>
      <c r="Y1555" s="72"/>
      <c r="Z1555" s="72"/>
      <c r="AA1555" s="72"/>
      <c r="AB1555" s="72"/>
    </row>
    <row r="1556" spans="1:28" ht="15" customHeight="1" x14ac:dyDescent="0.25">
      <c r="A1556" s="261"/>
      <c r="B1556" s="215" t="str">
        <f>+'Lista de Precios'!$B$305</f>
        <v>Atióxido rojo plata</v>
      </c>
      <c r="C1556" s="233"/>
      <c r="D1556" s="251"/>
      <c r="E1556" s="180" t="str">
        <f>+'Lista de Precios'!$C$305</f>
        <v>l</v>
      </c>
      <c r="F1556" s="181">
        <f>+'Lista de Precios'!$D$305</f>
        <v>16464.760864250788</v>
      </c>
      <c r="G1556" s="68">
        <v>2</v>
      </c>
      <c r="H1556" s="232">
        <f>PRODUCT(F1556*G1556)</f>
        <v>32929.521728501575</v>
      </c>
      <c r="I1556" s="72"/>
      <c r="J1556" s="72"/>
      <c r="K1556" s="72"/>
      <c r="L1556" s="72"/>
      <c r="M1556" s="72"/>
      <c r="N1556" s="72"/>
      <c r="O1556" s="72"/>
      <c r="P1556" s="72"/>
      <c r="Q1556" s="72"/>
      <c r="R1556" s="72"/>
      <c r="S1556" s="72"/>
      <c r="T1556" s="72"/>
      <c r="U1556" s="72"/>
      <c r="V1556" s="72"/>
      <c r="W1556" s="72"/>
      <c r="X1556" s="72"/>
      <c r="Y1556" s="72"/>
      <c r="Z1556" s="72"/>
      <c r="AA1556" s="72"/>
      <c r="AB1556" s="72"/>
    </row>
    <row r="1557" spans="1:28" s="407" customFormat="1" ht="15" customHeight="1" x14ac:dyDescent="0.25">
      <c r="A1557" s="261"/>
      <c r="B1557" s="453" t="str">
        <f>+'Lista de Precios'!B37</f>
        <v>CE 60x30x1,6</v>
      </c>
      <c r="C1557" s="282"/>
      <c r="D1557" s="454"/>
      <c r="E1557" s="455" t="str">
        <f>+'Lista de Precios'!C57</f>
        <v>m2</v>
      </c>
      <c r="F1557" s="456">
        <f>++++'Lista de Precios'!D37</f>
        <v>17254.886558711769</v>
      </c>
      <c r="G1557" s="283">
        <v>14.76</v>
      </c>
      <c r="H1557" s="457">
        <f>PRODUCT(F1557*G1557)</f>
        <v>254682.1256065857</v>
      </c>
      <c r="I1557" s="72"/>
      <c r="J1557" s="72"/>
      <c r="K1557" s="72"/>
      <c r="L1557" s="72"/>
      <c r="M1557" s="72"/>
      <c r="N1557" s="72"/>
      <c r="O1557" s="72"/>
      <c r="P1557" s="72"/>
      <c r="Q1557" s="72"/>
      <c r="R1557" s="72"/>
      <c r="S1557" s="72"/>
      <c r="T1557" s="72"/>
      <c r="U1557" s="72"/>
      <c r="V1557" s="72"/>
      <c r="W1557" s="72"/>
      <c r="X1557" s="72"/>
      <c r="Y1557" s="72"/>
      <c r="Z1557" s="72"/>
      <c r="AA1557" s="72"/>
      <c r="AB1557" s="72"/>
    </row>
    <row r="1558" spans="1:28" s="407" customFormat="1" ht="15" customHeight="1" x14ac:dyDescent="0.25">
      <c r="A1558" s="261"/>
      <c r="B1558" s="453" t="str">
        <f>+'Lista de Precios'!B39</f>
        <v>CE 30x20x1,6</v>
      </c>
      <c r="C1558" s="282"/>
      <c r="D1558" s="454"/>
      <c r="E1558" s="455" t="str">
        <f>+'Lista de Precios'!C58</f>
        <v>m2</v>
      </c>
      <c r="F1558" s="456">
        <f>+'Lista de Precios'!D39</f>
        <v>4583.466646226967</v>
      </c>
      <c r="G1558" s="283">
        <v>60.9</v>
      </c>
      <c r="H1558" s="457">
        <f>PRODUCT(F1558*G1558)</f>
        <v>279133.1187552223</v>
      </c>
      <c r="I1558" s="72"/>
      <c r="J1558" s="72"/>
      <c r="K1558" s="72"/>
      <c r="L1558" s="72"/>
      <c r="M1558" s="72"/>
      <c r="N1558" s="72"/>
      <c r="O1558" s="72"/>
      <c r="P1558" s="72"/>
      <c r="Q1558" s="72"/>
      <c r="R1558" s="72"/>
      <c r="S1558" s="72"/>
      <c r="T1558" s="72"/>
      <c r="U1558" s="72"/>
      <c r="V1558" s="72"/>
      <c r="W1558" s="72"/>
      <c r="X1558" s="72"/>
      <c r="Y1558" s="72"/>
      <c r="Z1558" s="72"/>
      <c r="AA1558" s="72"/>
      <c r="AB1558" s="72"/>
    </row>
    <row r="1559" spans="1:28" ht="15" customHeight="1" x14ac:dyDescent="0.25">
      <c r="A1559" s="261"/>
      <c r="B1559" s="215"/>
      <c r="C1559" s="233"/>
      <c r="D1559" s="288"/>
      <c r="E1559" s="180"/>
      <c r="F1559" s="181"/>
      <c r="G1559" s="68"/>
      <c r="H1559" s="232"/>
      <c r="I1559" s="72"/>
      <c r="J1559" s="72"/>
      <c r="K1559" s="72"/>
      <c r="L1559" s="72"/>
      <c r="M1559" s="72"/>
      <c r="N1559" s="72"/>
      <c r="O1559" s="72"/>
      <c r="P1559" s="72"/>
      <c r="Q1559" s="72"/>
      <c r="R1559" s="72"/>
      <c r="S1559" s="72"/>
      <c r="T1559" s="72"/>
      <c r="U1559" s="72"/>
      <c r="V1559" s="72"/>
      <c r="W1559" s="72"/>
      <c r="X1559" s="72"/>
      <c r="Y1559" s="72"/>
      <c r="Z1559" s="72"/>
      <c r="AA1559" s="72"/>
      <c r="AB1559" s="72"/>
    </row>
    <row r="1560" spans="1:28" ht="15" customHeight="1" x14ac:dyDescent="0.25">
      <c r="A1560" s="261"/>
      <c r="B1560" s="732" t="s">
        <v>186</v>
      </c>
      <c r="C1560" s="623"/>
      <c r="D1560" s="234"/>
      <c r="E1560" s="189"/>
      <c r="F1560" s="190"/>
      <c r="G1560" s="235"/>
      <c r="H1560" s="236">
        <f>SUM(H1561:H1562)</f>
        <v>101159.05632</v>
      </c>
      <c r="I1560" s="72"/>
      <c r="J1560" s="72"/>
      <c r="K1560" s="72"/>
      <c r="L1560" s="72"/>
      <c r="M1560" s="72"/>
      <c r="N1560" s="72"/>
      <c r="O1560" s="72"/>
      <c r="P1560" s="72"/>
      <c r="Q1560" s="72"/>
      <c r="R1560" s="72"/>
      <c r="S1560" s="72"/>
      <c r="T1560" s="72"/>
      <c r="U1560" s="72"/>
      <c r="V1560" s="72"/>
      <c r="W1560" s="72"/>
      <c r="X1560" s="72"/>
      <c r="Y1560" s="72"/>
      <c r="Z1560" s="72"/>
      <c r="AA1560" s="72"/>
      <c r="AB1560" s="72"/>
    </row>
    <row r="1561" spans="1:28" ht="15" customHeight="1" x14ac:dyDescent="0.2">
      <c r="A1561" s="261"/>
      <c r="B1561" s="720" t="s">
        <v>187</v>
      </c>
      <c r="C1561" s="623"/>
      <c r="D1561" s="233"/>
      <c r="E1561" s="180" t="s">
        <v>188</v>
      </c>
      <c r="F1561" s="181">
        <f>+'Mano de Obra'!$J$8</f>
        <v>10110.714599999999</v>
      </c>
      <c r="G1561" s="68">
        <v>3.2</v>
      </c>
      <c r="H1561" s="232">
        <f>PRODUCT(F1561*G1561)</f>
        <v>32354.28672</v>
      </c>
      <c r="I1561" s="72"/>
      <c r="J1561" s="72"/>
      <c r="K1561" s="72"/>
      <c r="L1561" s="72"/>
      <c r="M1561" s="72"/>
      <c r="N1561" s="72"/>
      <c r="O1561" s="72"/>
      <c r="P1561" s="72"/>
      <c r="Q1561" s="72"/>
      <c r="R1561" s="72"/>
      <c r="S1561" s="72"/>
      <c r="T1561" s="72"/>
      <c r="U1561" s="72"/>
      <c r="V1561" s="72"/>
      <c r="W1561" s="72"/>
      <c r="X1561" s="72"/>
      <c r="Y1561" s="72"/>
      <c r="Z1561" s="72"/>
      <c r="AA1561" s="72"/>
      <c r="AB1561" s="72"/>
    </row>
    <row r="1562" spans="1:28" ht="15" customHeight="1" x14ac:dyDescent="0.2">
      <c r="A1562" s="261"/>
      <c r="B1562" s="720" t="s">
        <v>191</v>
      </c>
      <c r="C1562" s="623"/>
      <c r="D1562" s="233"/>
      <c r="E1562" s="180" t="s">
        <v>188</v>
      </c>
      <c r="F1562" s="181">
        <f>+'Mano de Obra'!$J$10</f>
        <v>8600.5962</v>
      </c>
      <c r="G1562" s="68">
        <v>8</v>
      </c>
      <c r="H1562" s="232">
        <f>PRODUCT(F1562*G1562)</f>
        <v>68804.7696</v>
      </c>
      <c r="I1562" s="72"/>
      <c r="J1562" s="72"/>
      <c r="K1562" s="72"/>
      <c r="L1562" s="72"/>
      <c r="M1562" s="72"/>
      <c r="N1562" s="72"/>
      <c r="O1562" s="72"/>
      <c r="P1562" s="72"/>
      <c r="Q1562" s="72"/>
      <c r="R1562" s="72"/>
      <c r="S1562" s="72"/>
      <c r="T1562" s="72"/>
      <c r="U1562" s="72"/>
      <c r="V1562" s="72"/>
      <c r="W1562" s="72"/>
      <c r="X1562" s="72"/>
      <c r="Y1562" s="72"/>
      <c r="Z1562" s="72"/>
      <c r="AA1562" s="72"/>
      <c r="AB1562" s="72"/>
    </row>
    <row r="1563" spans="1:28" ht="15" customHeight="1" thickBot="1" x14ac:dyDescent="0.25">
      <c r="A1563" s="261"/>
      <c r="B1563" s="721"/>
      <c r="C1563" s="722"/>
      <c r="D1563" s="252"/>
      <c r="E1563" s="196"/>
      <c r="F1563" s="253"/>
      <c r="G1563" s="238"/>
      <c r="H1563" s="254"/>
      <c r="I1563" s="72"/>
      <c r="J1563" s="72"/>
      <c r="K1563" s="72"/>
      <c r="L1563" s="72"/>
      <c r="M1563" s="72"/>
      <c r="N1563" s="72"/>
      <c r="O1563" s="72"/>
      <c r="P1563" s="72"/>
      <c r="Q1563" s="72"/>
      <c r="R1563" s="72"/>
      <c r="S1563" s="72"/>
      <c r="T1563" s="72"/>
      <c r="U1563" s="72"/>
      <c r="V1563" s="72"/>
      <c r="W1563" s="72"/>
      <c r="X1563" s="72"/>
      <c r="Y1563" s="72"/>
      <c r="Z1563" s="72"/>
      <c r="AA1563" s="72"/>
      <c r="AB1563" s="72"/>
    </row>
    <row r="1564" spans="1:28" ht="15" customHeight="1" thickBot="1" x14ac:dyDescent="0.25">
      <c r="A1564" s="261"/>
      <c r="B1564" s="200"/>
      <c r="C1564" s="240"/>
      <c r="D1564" s="240"/>
      <c r="E1564" s="171"/>
      <c r="F1564" s="172"/>
      <c r="G1564" s="184"/>
      <c r="H1564" s="64"/>
      <c r="I1564" s="72"/>
      <c r="J1564" s="72"/>
      <c r="K1564" s="72"/>
      <c r="L1564" s="72"/>
      <c r="M1564" s="72"/>
      <c r="N1564" s="72"/>
      <c r="O1564" s="72"/>
      <c r="P1564" s="72"/>
      <c r="Q1564" s="72"/>
      <c r="R1564" s="72"/>
      <c r="S1564" s="72"/>
      <c r="T1564" s="72"/>
      <c r="U1564" s="72"/>
      <c r="V1564" s="72"/>
      <c r="W1564" s="72"/>
      <c r="X1564" s="72"/>
      <c r="Y1564" s="72"/>
      <c r="Z1564" s="72"/>
      <c r="AA1564" s="72"/>
      <c r="AB1564" s="72"/>
    </row>
    <row r="1565" spans="1:28" ht="15" customHeight="1" thickBot="1" x14ac:dyDescent="0.3">
      <c r="A1565" s="261"/>
      <c r="B1565" s="203"/>
      <c r="C1565" s="63"/>
      <c r="D1565" s="63"/>
      <c r="E1565" s="171"/>
      <c r="F1565" s="172"/>
      <c r="G1565" s="241" t="s">
        <v>190</v>
      </c>
      <c r="H1565" s="242">
        <f>SUM(H1554,H1560)</f>
        <v>687330.25953298085</v>
      </c>
      <c r="I1565" s="72"/>
      <c r="J1565" s="72"/>
      <c r="K1565" s="72"/>
      <c r="L1565" s="72"/>
      <c r="M1565" s="72"/>
      <c r="N1565" s="72"/>
      <c r="O1565" s="72"/>
      <c r="P1565" s="72"/>
      <c r="Q1565" s="72"/>
      <c r="R1565" s="72"/>
      <c r="S1565" s="72"/>
      <c r="T1565" s="72"/>
      <c r="U1565" s="72"/>
      <c r="V1565" s="72"/>
      <c r="W1565" s="72"/>
      <c r="X1565" s="72"/>
      <c r="Y1565" s="72"/>
      <c r="Z1565" s="72"/>
      <c r="AA1565" s="72"/>
      <c r="AB1565" s="72"/>
    </row>
    <row r="1566" spans="1:28" ht="15" customHeight="1" x14ac:dyDescent="0.25">
      <c r="A1566" s="261"/>
      <c r="B1566" s="206"/>
      <c r="C1566" s="87"/>
      <c r="D1566" s="87"/>
      <c r="E1566" s="171"/>
      <c r="F1566" s="172"/>
      <c r="G1566" s="184"/>
      <c r="H1566" s="207"/>
      <c r="I1566" s="72"/>
      <c r="J1566" s="72"/>
      <c r="K1566" s="72"/>
      <c r="L1566" s="72"/>
      <c r="M1566" s="72"/>
      <c r="N1566" s="72"/>
      <c r="O1566" s="72"/>
      <c r="P1566" s="72"/>
      <c r="Q1566" s="72"/>
      <c r="R1566" s="72"/>
      <c r="S1566" s="72"/>
      <c r="T1566" s="72"/>
      <c r="U1566" s="72"/>
      <c r="V1566" s="72"/>
      <c r="W1566" s="72"/>
      <c r="X1566" s="72"/>
      <c r="Y1566" s="72"/>
      <c r="Z1566" s="72"/>
      <c r="AA1566" s="72"/>
      <c r="AB1566" s="72"/>
    </row>
    <row r="1567" spans="1:28" ht="15" customHeight="1" x14ac:dyDescent="0.2">
      <c r="A1567" s="261"/>
      <c r="B1567" s="203"/>
      <c r="C1567" s="63"/>
      <c r="D1567" s="63"/>
      <c r="E1567" s="171"/>
      <c r="F1567" s="172"/>
      <c r="G1567" s="63"/>
      <c r="H1567" s="64"/>
      <c r="I1567" s="72"/>
      <c r="J1567" s="72"/>
      <c r="K1567" s="72"/>
      <c r="L1567" s="72"/>
      <c r="M1567" s="72"/>
      <c r="N1567" s="72"/>
      <c r="O1567" s="72"/>
      <c r="P1567" s="72"/>
      <c r="Q1567" s="72"/>
      <c r="R1567" s="72"/>
      <c r="S1567" s="72"/>
      <c r="T1567" s="72"/>
      <c r="U1567" s="72"/>
      <c r="V1567" s="72"/>
      <c r="W1567" s="72"/>
      <c r="X1567" s="72"/>
      <c r="Y1567" s="72"/>
      <c r="Z1567" s="72"/>
      <c r="AA1567" s="72"/>
      <c r="AB1567" s="72"/>
    </row>
    <row r="1568" spans="1:28" ht="15" customHeight="1" thickBot="1" x14ac:dyDescent="0.3">
      <c r="A1568" s="261"/>
      <c r="B1568" s="262"/>
      <c r="C1568" s="263"/>
      <c r="D1568" s="263"/>
      <c r="E1568" s="264"/>
      <c r="F1568" s="265"/>
      <c r="G1568" s="266"/>
      <c r="H1568" s="267"/>
      <c r="I1568" s="72"/>
      <c r="J1568" s="72"/>
      <c r="K1568" s="72"/>
      <c r="L1568" s="72"/>
      <c r="M1568" s="72"/>
      <c r="N1568" s="72"/>
      <c r="O1568" s="72"/>
      <c r="P1568" s="72"/>
      <c r="Q1568" s="72"/>
      <c r="R1568" s="72"/>
      <c r="S1568" s="72"/>
      <c r="T1568" s="72"/>
      <c r="U1568" s="72"/>
      <c r="V1568" s="72"/>
      <c r="W1568" s="72"/>
      <c r="X1568" s="72"/>
      <c r="Y1568" s="72"/>
      <c r="Z1568" s="72"/>
      <c r="AA1568" s="72"/>
      <c r="AB1568" s="72"/>
    </row>
    <row r="1569" spans="1:28" ht="15" customHeight="1" thickBot="1" x14ac:dyDescent="0.25">
      <c r="A1569" s="261"/>
      <c r="B1569" s="422">
        <f>+Presupuesto!A115</f>
        <v>20</v>
      </c>
      <c r="C1569" s="752" t="str">
        <f>+Presupuesto!B115</f>
        <v>ESPEJOS</v>
      </c>
      <c r="D1569" s="753"/>
      <c r="E1569" s="753"/>
      <c r="F1569" s="753"/>
      <c r="G1569" s="753"/>
      <c r="H1569" s="754"/>
      <c r="I1569" s="72"/>
      <c r="J1569" s="72"/>
      <c r="K1569" s="72"/>
      <c r="L1569" s="72"/>
      <c r="M1569" s="72"/>
      <c r="N1569" s="72"/>
      <c r="O1569" s="72"/>
      <c r="P1569" s="72"/>
      <c r="Q1569" s="72"/>
      <c r="R1569" s="72"/>
      <c r="S1569" s="72"/>
      <c r="T1569" s="72"/>
      <c r="U1569" s="72"/>
      <c r="V1569" s="72"/>
      <c r="W1569" s="72"/>
      <c r="X1569" s="72"/>
      <c r="Y1569" s="72"/>
      <c r="Z1569" s="72"/>
      <c r="AA1569" s="72"/>
      <c r="AB1569" s="72"/>
    </row>
    <row r="1570" spans="1:28" ht="15" customHeight="1" thickBot="1" x14ac:dyDescent="0.25">
      <c r="A1570" s="261"/>
      <c r="B1570" s="160" t="str">
        <f>+Presupuesto!A116</f>
        <v>20.1</v>
      </c>
      <c r="C1570" s="723" t="str">
        <f>+Presupuesto!B116</f>
        <v>Espejo cristal 4mm</v>
      </c>
      <c r="D1570" s="724"/>
      <c r="E1570" s="724"/>
      <c r="F1570" s="724"/>
      <c r="G1570" s="725"/>
      <c r="H1570" s="161" t="str">
        <f>+Presupuesto!C116</f>
        <v>m2</v>
      </c>
      <c r="I1570" s="72"/>
      <c r="J1570" s="72"/>
      <c r="K1570" s="72"/>
      <c r="L1570" s="72"/>
      <c r="M1570" s="72"/>
      <c r="N1570" s="72"/>
      <c r="O1570" s="72"/>
      <c r="P1570" s="72"/>
      <c r="Q1570" s="72"/>
      <c r="R1570" s="72"/>
      <c r="S1570" s="72"/>
      <c r="T1570" s="72"/>
      <c r="U1570" s="72"/>
      <c r="V1570" s="72"/>
      <c r="W1570" s="72"/>
      <c r="X1570" s="72"/>
      <c r="Y1570" s="72"/>
      <c r="Z1570" s="72"/>
      <c r="AA1570" s="72"/>
      <c r="AB1570" s="72"/>
    </row>
    <row r="1571" spans="1:28" ht="15" customHeight="1" x14ac:dyDescent="0.25">
      <c r="A1571" s="261"/>
      <c r="B1571" s="726" t="s">
        <v>180</v>
      </c>
      <c r="C1571" s="727"/>
      <c r="D1571" s="220"/>
      <c r="E1571" s="729" t="s">
        <v>177</v>
      </c>
      <c r="F1571" s="163" t="s">
        <v>181</v>
      </c>
      <c r="G1571" s="221" t="s">
        <v>182</v>
      </c>
      <c r="H1571" s="222" t="s">
        <v>181</v>
      </c>
      <c r="I1571" s="72"/>
      <c r="J1571" s="72"/>
      <c r="K1571" s="72"/>
      <c r="L1571" s="72"/>
      <c r="M1571" s="72"/>
      <c r="N1571" s="72"/>
      <c r="O1571" s="72"/>
      <c r="P1571" s="72"/>
      <c r="Q1571" s="72"/>
      <c r="R1571" s="72"/>
      <c r="S1571" s="72"/>
      <c r="T1571" s="72"/>
      <c r="U1571" s="72"/>
      <c r="V1571" s="72"/>
      <c r="W1571" s="72"/>
      <c r="X1571" s="72"/>
      <c r="Y1571" s="72"/>
      <c r="Z1571" s="72"/>
      <c r="AA1571" s="72"/>
      <c r="AB1571" s="72"/>
    </row>
    <row r="1572" spans="1:28" ht="15" customHeight="1" thickBot="1" x14ac:dyDescent="0.3">
      <c r="A1572" s="261"/>
      <c r="B1572" s="728"/>
      <c r="C1572" s="681"/>
      <c r="D1572" s="223"/>
      <c r="E1572" s="730"/>
      <c r="F1572" s="167" t="s">
        <v>183</v>
      </c>
      <c r="G1572" s="224" t="s">
        <v>184</v>
      </c>
      <c r="H1572" s="225" t="s">
        <v>178</v>
      </c>
      <c r="I1572" s="72"/>
      <c r="J1572" s="72"/>
      <c r="K1572" s="72"/>
      <c r="L1572" s="72"/>
      <c r="M1572" s="72"/>
      <c r="N1572" s="72"/>
      <c r="O1572" s="72"/>
      <c r="P1572" s="72"/>
      <c r="Q1572" s="72"/>
      <c r="R1572" s="72"/>
      <c r="S1572" s="72"/>
      <c r="T1572" s="72"/>
      <c r="U1572" s="72"/>
      <c r="V1572" s="72"/>
      <c r="W1572" s="72"/>
      <c r="X1572" s="72"/>
      <c r="Y1572" s="72"/>
      <c r="Z1572" s="72"/>
      <c r="AA1572" s="72"/>
      <c r="AB1572" s="72"/>
    </row>
    <row r="1573" spans="1:28" ht="15" customHeight="1" thickBot="1" x14ac:dyDescent="0.25">
      <c r="A1573" s="261"/>
      <c r="B1573" s="170"/>
      <c r="C1573" s="89"/>
      <c r="D1573" s="89"/>
      <c r="E1573" s="171"/>
      <c r="F1573" s="172"/>
      <c r="G1573" s="89"/>
      <c r="H1573" s="226"/>
      <c r="I1573" s="72"/>
      <c r="J1573" s="72"/>
      <c r="K1573" s="72"/>
      <c r="L1573" s="72"/>
      <c r="M1573" s="72"/>
      <c r="N1573" s="72"/>
      <c r="O1573" s="72"/>
      <c r="P1573" s="72"/>
      <c r="Q1573" s="72"/>
      <c r="R1573" s="72"/>
      <c r="S1573" s="72"/>
      <c r="T1573" s="72"/>
      <c r="U1573" s="72"/>
      <c r="V1573" s="72"/>
      <c r="W1573" s="72"/>
      <c r="X1573" s="72"/>
      <c r="Y1573" s="72"/>
      <c r="Z1573" s="72"/>
      <c r="AA1573" s="72"/>
      <c r="AB1573" s="72"/>
    </row>
    <row r="1574" spans="1:28" ht="15" customHeight="1" x14ac:dyDescent="0.25">
      <c r="A1574" s="261"/>
      <c r="B1574" s="731" t="s">
        <v>185</v>
      </c>
      <c r="C1574" s="686"/>
      <c r="D1574" s="227"/>
      <c r="E1574" s="174"/>
      <c r="F1574" s="175"/>
      <c r="G1574" s="228"/>
      <c r="H1574" s="229">
        <f>SUM(H1575)</f>
        <v>95718.372689428652</v>
      </c>
      <c r="I1574" s="72"/>
      <c r="J1574" s="72"/>
      <c r="K1574" s="72"/>
      <c r="L1574" s="72"/>
      <c r="M1574" s="72"/>
      <c r="N1574" s="72"/>
      <c r="O1574" s="72"/>
      <c r="P1574" s="72"/>
      <c r="Q1574" s="72"/>
      <c r="R1574" s="72"/>
      <c r="S1574" s="72"/>
      <c r="T1574" s="72"/>
      <c r="U1574" s="72"/>
      <c r="V1574" s="72"/>
      <c r="W1574" s="72"/>
      <c r="X1574" s="72"/>
      <c r="Y1574" s="72"/>
      <c r="Z1574" s="72"/>
      <c r="AA1574" s="72"/>
      <c r="AB1574" s="72"/>
    </row>
    <row r="1575" spans="1:28" ht="15" customHeight="1" x14ac:dyDescent="0.25">
      <c r="A1575" s="261"/>
      <c r="B1575" s="309" t="str">
        <f>+'Lista de Precios'!B302</f>
        <v>Espejo 3mm</v>
      </c>
      <c r="C1575" s="67"/>
      <c r="D1575" s="255"/>
      <c r="E1575" s="180" t="str">
        <f>+'Lista de Precios'!C302</f>
        <v>m2</v>
      </c>
      <c r="F1575" s="181">
        <f>+'Lista de Precios'!D302</f>
        <v>91160.354942313003</v>
      </c>
      <c r="G1575" s="68">
        <v>1.05</v>
      </c>
      <c r="H1575" s="232">
        <f>PRODUCT(F1575*G1575)</f>
        <v>95718.372689428652</v>
      </c>
      <c r="I1575" s="72"/>
      <c r="J1575" s="72"/>
      <c r="K1575" s="72"/>
      <c r="L1575" s="72"/>
      <c r="M1575" s="72"/>
      <c r="N1575" s="72"/>
      <c r="O1575" s="72"/>
      <c r="P1575" s="72"/>
      <c r="Q1575" s="72"/>
      <c r="R1575" s="72"/>
      <c r="S1575" s="72"/>
      <c r="T1575" s="72"/>
      <c r="U1575" s="72"/>
      <c r="V1575" s="72"/>
      <c r="W1575" s="72"/>
      <c r="X1575" s="72"/>
      <c r="Y1575" s="72"/>
      <c r="Z1575" s="72"/>
      <c r="AA1575" s="72"/>
      <c r="AB1575" s="72"/>
    </row>
    <row r="1576" spans="1:28" ht="15" customHeight="1" x14ac:dyDescent="0.25">
      <c r="A1576" s="261"/>
      <c r="B1576" s="215"/>
      <c r="C1576" s="233"/>
      <c r="D1576" s="288"/>
      <c r="E1576" s="180"/>
      <c r="F1576" s="181"/>
      <c r="G1576" s="68"/>
      <c r="H1576" s="232"/>
      <c r="I1576" s="72"/>
      <c r="J1576" s="72"/>
      <c r="K1576" s="72"/>
      <c r="L1576" s="72"/>
      <c r="M1576" s="72"/>
      <c r="N1576" s="72"/>
      <c r="O1576" s="72"/>
      <c r="P1576" s="72"/>
      <c r="Q1576" s="72"/>
      <c r="R1576" s="72"/>
      <c r="S1576" s="72"/>
      <c r="T1576" s="72"/>
      <c r="U1576" s="72"/>
      <c r="V1576" s="72"/>
      <c r="W1576" s="72"/>
      <c r="X1576" s="72"/>
      <c r="Y1576" s="72"/>
      <c r="Z1576" s="72"/>
      <c r="AA1576" s="72"/>
      <c r="AB1576" s="72"/>
    </row>
    <row r="1577" spans="1:28" ht="15" customHeight="1" x14ac:dyDescent="0.25">
      <c r="A1577" s="261"/>
      <c r="B1577" s="732" t="s">
        <v>186</v>
      </c>
      <c r="C1577" s="623"/>
      <c r="D1577" s="234"/>
      <c r="E1577" s="189"/>
      <c r="F1577" s="190"/>
      <c r="G1577" s="235"/>
      <c r="H1577" s="236">
        <f>SUM(H1578)</f>
        <v>68804.7696</v>
      </c>
      <c r="I1577" s="72"/>
      <c r="J1577" s="72"/>
      <c r="K1577" s="72"/>
      <c r="L1577" s="72"/>
      <c r="M1577" s="72"/>
      <c r="N1577" s="72"/>
      <c r="O1577" s="72"/>
      <c r="P1577" s="72"/>
      <c r="Q1577" s="72"/>
      <c r="R1577" s="72"/>
      <c r="S1577" s="72"/>
      <c r="T1577" s="72"/>
      <c r="U1577" s="72"/>
      <c r="V1577" s="72"/>
      <c r="W1577" s="72"/>
      <c r="X1577" s="72"/>
      <c r="Y1577" s="72"/>
      <c r="Z1577" s="72"/>
      <c r="AA1577" s="72"/>
      <c r="AB1577" s="72"/>
    </row>
    <row r="1578" spans="1:28" ht="15" customHeight="1" x14ac:dyDescent="0.2">
      <c r="A1578" s="261"/>
      <c r="B1578" s="720" t="s">
        <v>191</v>
      </c>
      <c r="C1578" s="623"/>
      <c r="D1578" s="233"/>
      <c r="E1578" s="180" t="s">
        <v>188</v>
      </c>
      <c r="F1578" s="181">
        <f>+'Mano de Obra'!$J$10</f>
        <v>8600.5962</v>
      </c>
      <c r="G1578" s="68">
        <v>8</v>
      </c>
      <c r="H1578" s="232">
        <f>PRODUCT(F1578*G1578)</f>
        <v>68804.7696</v>
      </c>
      <c r="I1578" s="72"/>
      <c r="J1578" s="72"/>
      <c r="K1578" s="72"/>
      <c r="L1578" s="72"/>
      <c r="M1578" s="72"/>
      <c r="N1578" s="72"/>
      <c r="O1578" s="72"/>
      <c r="P1578" s="72"/>
      <c r="Q1578" s="72"/>
      <c r="R1578" s="72"/>
      <c r="S1578" s="72"/>
      <c r="T1578" s="72"/>
      <c r="U1578" s="72"/>
      <c r="V1578" s="72"/>
      <c r="W1578" s="72"/>
      <c r="X1578" s="72"/>
      <c r="Y1578" s="72"/>
      <c r="Z1578" s="72"/>
      <c r="AA1578" s="72"/>
      <c r="AB1578" s="72"/>
    </row>
    <row r="1579" spans="1:28" ht="15" customHeight="1" thickBot="1" x14ac:dyDescent="0.25">
      <c r="A1579" s="261"/>
      <c r="B1579" s="721"/>
      <c r="C1579" s="722"/>
      <c r="D1579" s="252"/>
      <c r="E1579" s="196"/>
      <c r="F1579" s="253"/>
      <c r="G1579" s="238"/>
      <c r="H1579" s="254"/>
      <c r="I1579" s="72"/>
      <c r="J1579" s="72"/>
      <c r="K1579" s="72"/>
      <c r="L1579" s="72"/>
      <c r="M1579" s="72"/>
      <c r="N1579" s="72"/>
      <c r="O1579" s="72"/>
      <c r="P1579" s="72"/>
      <c r="Q1579" s="72"/>
      <c r="R1579" s="72"/>
      <c r="S1579" s="72"/>
      <c r="T1579" s="72"/>
      <c r="U1579" s="72"/>
      <c r="V1579" s="72"/>
      <c r="W1579" s="72"/>
      <c r="X1579" s="72"/>
      <c r="Y1579" s="72"/>
      <c r="Z1579" s="72"/>
      <c r="AA1579" s="72"/>
      <c r="AB1579" s="72"/>
    </row>
    <row r="1580" spans="1:28" ht="15" customHeight="1" thickBot="1" x14ac:dyDescent="0.25">
      <c r="A1580" s="261"/>
      <c r="B1580" s="200"/>
      <c r="C1580" s="240"/>
      <c r="D1580" s="240"/>
      <c r="E1580" s="171"/>
      <c r="F1580" s="172"/>
      <c r="G1580" s="184"/>
      <c r="H1580" s="64"/>
      <c r="I1580" s="72"/>
      <c r="J1580" s="72"/>
      <c r="K1580" s="72"/>
      <c r="L1580" s="72"/>
      <c r="M1580" s="72"/>
      <c r="N1580" s="72"/>
      <c r="O1580" s="72"/>
      <c r="P1580" s="72"/>
      <c r="Q1580" s="72"/>
      <c r="R1580" s="72"/>
      <c r="S1580" s="72"/>
      <c r="T1580" s="72"/>
      <c r="U1580" s="72"/>
      <c r="V1580" s="72"/>
      <c r="W1580" s="72"/>
      <c r="X1580" s="72"/>
      <c r="Y1580" s="72"/>
      <c r="Z1580" s="72"/>
      <c r="AA1580" s="72"/>
      <c r="AB1580" s="72"/>
    </row>
    <row r="1581" spans="1:28" ht="15" customHeight="1" thickBot="1" x14ac:dyDescent="0.3">
      <c r="A1581" s="261"/>
      <c r="B1581" s="203"/>
      <c r="C1581" s="63"/>
      <c r="D1581" s="63"/>
      <c r="E1581" s="171"/>
      <c r="F1581" s="172"/>
      <c r="G1581" s="241" t="s">
        <v>190</v>
      </c>
      <c r="H1581" s="242">
        <f>SUM(H1574,H1577)</f>
        <v>164523.14228942865</v>
      </c>
      <c r="I1581" s="72"/>
      <c r="J1581" s="72"/>
      <c r="K1581" s="72"/>
      <c r="L1581" s="72"/>
      <c r="M1581" s="72"/>
      <c r="N1581" s="72"/>
      <c r="O1581" s="72"/>
      <c r="P1581" s="72"/>
      <c r="Q1581" s="72"/>
      <c r="R1581" s="72"/>
      <c r="S1581" s="72"/>
      <c r="T1581" s="72"/>
      <c r="U1581" s="72"/>
      <c r="V1581" s="72"/>
      <c r="W1581" s="72"/>
      <c r="X1581" s="72"/>
      <c r="Y1581" s="72"/>
      <c r="Z1581" s="72"/>
      <c r="AA1581" s="72"/>
      <c r="AB1581" s="72"/>
    </row>
    <row r="1582" spans="1:28" ht="15" customHeight="1" x14ac:dyDescent="0.25">
      <c r="A1582" s="261"/>
      <c r="B1582" s="206"/>
      <c r="C1582" s="87"/>
      <c r="D1582" s="87"/>
      <c r="E1582" s="171"/>
      <c r="F1582" s="172"/>
      <c r="G1582" s="184"/>
      <c r="H1582" s="207"/>
      <c r="I1582" s="72"/>
      <c r="J1582" s="72"/>
      <c r="K1582" s="72"/>
      <c r="L1582" s="72"/>
      <c r="M1582" s="72"/>
      <c r="N1582" s="72"/>
      <c r="O1582" s="72"/>
      <c r="P1582" s="72"/>
      <c r="Q1582" s="72"/>
      <c r="R1582" s="72"/>
      <c r="S1582" s="72"/>
      <c r="T1582" s="72"/>
      <c r="U1582" s="72"/>
      <c r="V1582" s="72"/>
      <c r="W1582" s="72"/>
      <c r="X1582" s="72"/>
      <c r="Y1582" s="72"/>
      <c r="Z1582" s="72"/>
      <c r="AA1582" s="72"/>
      <c r="AB1582" s="72"/>
    </row>
    <row r="1583" spans="1:28" ht="15" customHeight="1" x14ac:dyDescent="0.2">
      <c r="A1583" s="261"/>
      <c r="B1583" s="203"/>
      <c r="C1583" s="63"/>
      <c r="D1583" s="63"/>
      <c r="E1583" s="171"/>
      <c r="F1583" s="172"/>
      <c r="G1583" s="63"/>
      <c r="H1583" s="64"/>
      <c r="I1583" s="72"/>
      <c r="J1583" s="72"/>
      <c r="K1583" s="72"/>
      <c r="L1583" s="72"/>
      <c r="M1583" s="72"/>
      <c r="N1583" s="72"/>
      <c r="O1583" s="72"/>
      <c r="P1583" s="72"/>
      <c r="Q1583" s="72"/>
      <c r="R1583" s="72"/>
      <c r="S1583" s="72"/>
      <c r="T1583" s="72"/>
      <c r="U1583" s="72"/>
      <c r="V1583" s="72"/>
      <c r="W1583" s="72"/>
      <c r="X1583" s="72"/>
      <c r="Y1583" s="72"/>
      <c r="Z1583" s="72"/>
      <c r="AA1583" s="72"/>
      <c r="AB1583" s="72"/>
    </row>
    <row r="1584" spans="1:28" ht="15" customHeight="1" thickBot="1" x14ac:dyDescent="0.3">
      <c r="A1584" s="261"/>
      <c r="B1584" s="262"/>
      <c r="C1584" s="263"/>
      <c r="D1584" s="263"/>
      <c r="E1584" s="264"/>
      <c r="F1584" s="265"/>
      <c r="G1584" s="266"/>
      <c r="H1584" s="267"/>
      <c r="I1584" s="72"/>
      <c r="J1584" s="72"/>
      <c r="K1584" s="72"/>
      <c r="L1584" s="72"/>
      <c r="M1584" s="72"/>
      <c r="N1584" s="72"/>
      <c r="O1584" s="72"/>
      <c r="P1584" s="72"/>
      <c r="Q1584" s="72"/>
      <c r="R1584" s="72"/>
      <c r="S1584" s="72"/>
      <c r="T1584" s="72"/>
      <c r="U1584" s="72"/>
      <c r="V1584" s="72"/>
      <c r="W1584" s="72"/>
      <c r="X1584" s="72"/>
      <c r="Y1584" s="72"/>
      <c r="Z1584" s="72"/>
      <c r="AA1584" s="72"/>
      <c r="AB1584" s="72"/>
    </row>
    <row r="1585" spans="1:28" ht="15" customHeight="1" thickBot="1" x14ac:dyDescent="0.25">
      <c r="A1585" s="261"/>
      <c r="B1585" s="310">
        <f>+Presupuesto!$A$118</f>
        <v>21</v>
      </c>
      <c r="C1585" s="750" t="str">
        <f>+Presupuesto!$B$118</f>
        <v>PINTURA</v>
      </c>
      <c r="D1585" s="724"/>
      <c r="E1585" s="724"/>
      <c r="F1585" s="724"/>
      <c r="G1585" s="724"/>
      <c r="H1585" s="725"/>
      <c r="I1585" s="72"/>
      <c r="J1585" s="72"/>
      <c r="K1585" s="72"/>
      <c r="L1585" s="72"/>
      <c r="M1585" s="72"/>
      <c r="N1585" s="72"/>
      <c r="O1585" s="72"/>
      <c r="P1585" s="72"/>
      <c r="Q1585" s="72"/>
      <c r="R1585" s="72"/>
      <c r="S1585" s="72"/>
      <c r="T1585" s="72"/>
      <c r="U1585" s="72"/>
      <c r="V1585" s="72"/>
      <c r="W1585" s="72"/>
      <c r="X1585" s="72"/>
      <c r="Y1585" s="72"/>
      <c r="Z1585" s="72"/>
      <c r="AA1585" s="72"/>
      <c r="AB1585" s="72"/>
    </row>
    <row r="1586" spans="1:28" ht="15" customHeight="1" x14ac:dyDescent="0.2">
      <c r="A1586" s="261"/>
      <c r="B1586" s="160" t="str">
        <f>+Presupuesto!A119</f>
        <v>21.1</v>
      </c>
      <c r="C1586" s="723" t="str">
        <f>+Presupuesto!B119</f>
        <v>Pintura al latex en exteriores</v>
      </c>
      <c r="D1586" s="724"/>
      <c r="E1586" s="724"/>
      <c r="F1586" s="724"/>
      <c r="G1586" s="725"/>
      <c r="H1586" s="161" t="str">
        <f>+Presupuesto!C119</f>
        <v>m2</v>
      </c>
      <c r="I1586" s="72"/>
      <c r="J1586" s="72"/>
      <c r="K1586" s="72"/>
      <c r="L1586" s="72"/>
      <c r="M1586" s="72"/>
      <c r="N1586" s="72"/>
      <c r="O1586" s="72"/>
      <c r="P1586" s="72"/>
      <c r="Q1586" s="72"/>
      <c r="R1586" s="72"/>
      <c r="S1586" s="72"/>
      <c r="T1586" s="72"/>
      <c r="U1586" s="72"/>
      <c r="V1586" s="72"/>
      <c r="W1586" s="72"/>
      <c r="X1586" s="72"/>
      <c r="Y1586" s="72"/>
      <c r="Z1586" s="72"/>
      <c r="AA1586" s="72"/>
      <c r="AB1586" s="72"/>
    </row>
    <row r="1587" spans="1:28" ht="15" customHeight="1" x14ac:dyDescent="0.25">
      <c r="A1587" s="261"/>
      <c r="B1587" s="726" t="s">
        <v>180</v>
      </c>
      <c r="C1587" s="727"/>
      <c r="D1587" s="220"/>
      <c r="E1587" s="729" t="s">
        <v>177</v>
      </c>
      <c r="F1587" s="163" t="s">
        <v>181</v>
      </c>
      <c r="G1587" s="221" t="s">
        <v>182</v>
      </c>
      <c r="H1587" s="222" t="s">
        <v>181</v>
      </c>
      <c r="I1587" s="72"/>
      <c r="J1587" s="72"/>
      <c r="K1587" s="72"/>
      <c r="L1587" s="72"/>
      <c r="M1587" s="72"/>
      <c r="N1587" s="72"/>
      <c r="O1587" s="72"/>
      <c r="P1587" s="72"/>
      <c r="Q1587" s="72"/>
      <c r="R1587" s="72"/>
      <c r="S1587" s="72"/>
      <c r="T1587" s="72"/>
      <c r="U1587" s="72"/>
      <c r="V1587" s="72"/>
      <c r="W1587" s="72"/>
      <c r="X1587" s="72"/>
      <c r="Y1587" s="72"/>
      <c r="Z1587" s="72"/>
      <c r="AA1587" s="72"/>
      <c r="AB1587" s="72"/>
    </row>
    <row r="1588" spans="1:28" ht="15" customHeight="1" x14ac:dyDescent="0.25">
      <c r="A1588" s="261"/>
      <c r="B1588" s="728"/>
      <c r="C1588" s="681"/>
      <c r="D1588" s="223"/>
      <c r="E1588" s="730"/>
      <c r="F1588" s="167" t="s">
        <v>183</v>
      </c>
      <c r="G1588" s="224" t="s">
        <v>184</v>
      </c>
      <c r="H1588" s="225" t="s">
        <v>178</v>
      </c>
      <c r="I1588" s="72"/>
      <c r="J1588" s="72"/>
      <c r="K1588" s="72"/>
      <c r="L1588" s="72"/>
      <c r="M1588" s="72"/>
      <c r="N1588" s="72"/>
      <c r="O1588" s="72"/>
      <c r="P1588" s="72"/>
      <c r="Q1588" s="72"/>
      <c r="R1588" s="72"/>
      <c r="S1588" s="72"/>
      <c r="T1588" s="72"/>
      <c r="U1588" s="72"/>
      <c r="V1588" s="72"/>
      <c r="W1588" s="72"/>
      <c r="X1588" s="72"/>
      <c r="Y1588" s="72"/>
      <c r="Z1588" s="72"/>
      <c r="AA1588" s="72"/>
      <c r="AB1588" s="72"/>
    </row>
    <row r="1589" spans="1:28" ht="15" customHeight="1" x14ac:dyDescent="0.2">
      <c r="A1589" s="261"/>
      <c r="B1589" s="170"/>
      <c r="C1589" s="89"/>
      <c r="D1589" s="89"/>
      <c r="E1589" s="171"/>
      <c r="F1589" s="172"/>
      <c r="G1589" s="89"/>
      <c r="H1589" s="226"/>
      <c r="I1589" s="72"/>
      <c r="J1589" s="72"/>
      <c r="K1589" s="72"/>
      <c r="L1589" s="72"/>
      <c r="M1589" s="72"/>
      <c r="N1589" s="72"/>
      <c r="O1589" s="72"/>
      <c r="P1589" s="72"/>
      <c r="Q1589" s="72"/>
      <c r="R1589" s="72"/>
      <c r="S1589" s="72"/>
      <c r="T1589" s="72"/>
      <c r="U1589" s="72"/>
      <c r="V1589" s="72"/>
      <c r="W1589" s="72"/>
      <c r="X1589" s="72"/>
      <c r="Y1589" s="72"/>
      <c r="Z1589" s="72"/>
      <c r="AA1589" s="72"/>
      <c r="AB1589" s="72"/>
    </row>
    <row r="1590" spans="1:28" ht="15" customHeight="1" x14ac:dyDescent="0.25">
      <c r="A1590" s="261"/>
      <c r="B1590" s="731" t="s">
        <v>185</v>
      </c>
      <c r="C1590" s="686"/>
      <c r="D1590" s="227"/>
      <c r="E1590" s="174"/>
      <c r="F1590" s="175"/>
      <c r="G1590" s="228"/>
      <c r="H1590" s="229">
        <f>SUM(H1591:H1594)</f>
        <v>5050.7467804718426</v>
      </c>
      <c r="I1590" s="72"/>
      <c r="J1590" s="72"/>
      <c r="K1590" s="72"/>
      <c r="L1590" s="72"/>
      <c r="M1590" s="72"/>
      <c r="N1590" s="72"/>
      <c r="O1590" s="72"/>
      <c r="P1590" s="72"/>
      <c r="Q1590" s="72"/>
      <c r="R1590" s="72"/>
      <c r="S1590" s="72"/>
      <c r="T1590" s="72"/>
      <c r="U1590" s="72"/>
      <c r="V1590" s="72"/>
      <c r="W1590" s="72"/>
      <c r="X1590" s="72"/>
      <c r="Y1590" s="72"/>
      <c r="Z1590" s="72"/>
      <c r="AA1590" s="72"/>
      <c r="AB1590" s="72"/>
    </row>
    <row r="1591" spans="1:28" ht="15" customHeight="1" x14ac:dyDescent="0.25">
      <c r="A1591" s="261"/>
      <c r="B1591" s="270" t="str">
        <f>+'Lista de Precios'!$B$311</f>
        <v xml:space="preserve">Pintura latex exterior </v>
      </c>
      <c r="C1591" s="67"/>
      <c r="D1591" s="251"/>
      <c r="E1591" s="180" t="str">
        <f>+'Lista de Precios'!$C$311</f>
        <v>l</v>
      </c>
      <c r="F1591" s="286">
        <f>+'Lista de Precios'!$D$311</f>
        <v>6722.808763694451</v>
      </c>
      <c r="G1591" s="68">
        <v>0.15</v>
      </c>
      <c r="H1591" s="232">
        <f>PRODUCT(F1591*G1591)</f>
        <v>1008.4213145541676</v>
      </c>
      <c r="I1591" s="72"/>
      <c r="J1591" s="72"/>
      <c r="K1591" s="72"/>
      <c r="L1591" s="72"/>
      <c r="M1591" s="72"/>
      <c r="N1591" s="72"/>
      <c r="O1591" s="72"/>
      <c r="P1591" s="72"/>
      <c r="Q1591" s="72"/>
      <c r="R1591" s="72"/>
      <c r="S1591" s="72"/>
      <c r="T1591" s="72"/>
      <c r="U1591" s="72"/>
      <c r="V1591" s="72"/>
      <c r="W1591" s="72"/>
      <c r="X1591" s="72"/>
      <c r="Y1591" s="72"/>
      <c r="Z1591" s="72"/>
      <c r="AA1591" s="72"/>
      <c r="AB1591" s="72"/>
    </row>
    <row r="1592" spans="1:28" ht="15" customHeight="1" x14ac:dyDescent="0.25">
      <c r="A1592" s="261"/>
      <c r="B1592" s="270" t="str">
        <f>+'Lista de Precios'!$B$310</f>
        <v>Enduído plástico</v>
      </c>
      <c r="C1592" s="67"/>
      <c r="D1592" s="251"/>
      <c r="E1592" s="180" t="str">
        <f>+'Lista de Precios'!$C$310</f>
        <v>l</v>
      </c>
      <c r="F1592" s="286">
        <f>+'Lista de Precios'!$D$310</f>
        <v>4891.6248340000411</v>
      </c>
      <c r="G1592" s="68">
        <v>0.34</v>
      </c>
      <c r="H1592" s="232">
        <f>PRODUCT(F1592*G1592)</f>
        <v>1663.152443560014</v>
      </c>
      <c r="I1592" s="72"/>
      <c r="J1592" s="72"/>
      <c r="K1592" s="72"/>
      <c r="L1592" s="72"/>
      <c r="M1592" s="72"/>
      <c r="N1592" s="72"/>
      <c r="O1592" s="72"/>
      <c r="P1592" s="72"/>
      <c r="Q1592" s="72"/>
      <c r="R1592" s="72"/>
      <c r="S1592" s="72"/>
      <c r="T1592" s="72"/>
      <c r="U1592" s="72"/>
      <c r="V1592" s="72"/>
      <c r="W1592" s="72"/>
      <c r="X1592" s="72"/>
      <c r="Y1592" s="72"/>
      <c r="Z1592" s="72"/>
      <c r="AA1592" s="72"/>
      <c r="AB1592" s="72"/>
    </row>
    <row r="1593" spans="1:28" ht="15" customHeight="1" x14ac:dyDescent="0.25">
      <c r="A1593" s="261"/>
      <c r="B1593" s="215" t="str">
        <f>+'Lista de Precios'!$B$308</f>
        <v>Fijador al agua</v>
      </c>
      <c r="C1593" s="233"/>
      <c r="D1593" s="251"/>
      <c r="E1593" s="180" t="str">
        <f>+'Lista de Precios'!$C$308</f>
        <v>l</v>
      </c>
      <c r="F1593" s="311">
        <f>+'Lista de Precios'!$D$308</f>
        <v>16898.585982316174</v>
      </c>
      <c r="G1593" s="68">
        <v>0.12</v>
      </c>
      <c r="H1593" s="232">
        <f>PRODUCT(F1593*G1593)</f>
        <v>2027.8303178779408</v>
      </c>
      <c r="I1593" s="72"/>
      <c r="J1593" s="72"/>
      <c r="K1593" s="72"/>
      <c r="L1593" s="72"/>
      <c r="M1593" s="72"/>
      <c r="N1593" s="72"/>
      <c r="O1593" s="72"/>
      <c r="P1593" s="72"/>
      <c r="Q1593" s="72"/>
      <c r="R1593" s="72"/>
      <c r="S1593" s="72"/>
      <c r="T1593" s="72"/>
      <c r="U1593" s="72"/>
      <c r="V1593" s="72"/>
      <c r="W1593" s="72"/>
      <c r="X1593" s="72"/>
      <c r="Y1593" s="72"/>
      <c r="Z1593" s="72"/>
      <c r="AA1593" s="72"/>
      <c r="AB1593" s="72"/>
    </row>
    <row r="1594" spans="1:28" ht="15" customHeight="1" x14ac:dyDescent="0.25">
      <c r="A1594" s="261"/>
      <c r="B1594" s="751" t="str">
        <f>+'Lista de Precios'!$B$315</f>
        <v xml:space="preserve">Papel lija </v>
      </c>
      <c r="C1594" s="623"/>
      <c r="D1594" s="251"/>
      <c r="E1594" s="180" t="str">
        <f>+'Lista de Precios'!$C$315</f>
        <v>u</v>
      </c>
      <c r="F1594" s="181">
        <f>+'Lista de Precios'!$D$315</f>
        <v>1405.3708179188782</v>
      </c>
      <c r="G1594" s="68">
        <v>0.25</v>
      </c>
      <c r="H1594" s="232">
        <f>PRODUCT(F1594*G1594)</f>
        <v>351.34270447971954</v>
      </c>
      <c r="I1594" s="72"/>
      <c r="J1594" s="72"/>
      <c r="K1594" s="72"/>
      <c r="L1594" s="72"/>
      <c r="M1594" s="72"/>
      <c r="N1594" s="72"/>
      <c r="O1594" s="72"/>
      <c r="P1594" s="72"/>
      <c r="Q1594" s="72"/>
      <c r="R1594" s="72"/>
      <c r="S1594" s="72"/>
      <c r="T1594" s="72"/>
      <c r="U1594" s="72"/>
      <c r="V1594" s="72"/>
      <c r="W1594" s="72"/>
      <c r="X1594" s="72"/>
      <c r="Y1594" s="72"/>
      <c r="Z1594" s="72"/>
      <c r="AA1594" s="72"/>
      <c r="AB1594" s="72"/>
    </row>
    <row r="1595" spans="1:28" ht="15" customHeight="1" x14ac:dyDescent="0.25">
      <c r="A1595" s="261"/>
      <c r="B1595" s="215"/>
      <c r="C1595" s="233"/>
      <c r="D1595" s="251"/>
      <c r="E1595" s="180"/>
      <c r="F1595" s="286"/>
      <c r="G1595" s="68"/>
      <c r="H1595" s="232"/>
      <c r="I1595" s="72"/>
      <c r="J1595" s="72"/>
      <c r="K1595" s="72"/>
      <c r="L1595" s="72"/>
      <c r="M1595" s="72"/>
      <c r="N1595" s="72"/>
      <c r="O1595" s="72"/>
      <c r="P1595" s="72"/>
      <c r="Q1595" s="72"/>
      <c r="R1595" s="72"/>
      <c r="S1595" s="72"/>
      <c r="T1595" s="72"/>
      <c r="U1595" s="72"/>
      <c r="V1595" s="72"/>
      <c r="W1595" s="72"/>
      <c r="X1595" s="72"/>
      <c r="Y1595" s="72"/>
      <c r="Z1595" s="72"/>
      <c r="AA1595" s="72"/>
      <c r="AB1595" s="72"/>
    </row>
    <row r="1596" spans="1:28" ht="15" customHeight="1" x14ac:dyDescent="0.25">
      <c r="A1596" s="261"/>
      <c r="B1596" s="312" t="s">
        <v>186</v>
      </c>
      <c r="C1596" s="293"/>
      <c r="D1596" s="234"/>
      <c r="E1596" s="189"/>
      <c r="F1596" s="190"/>
      <c r="G1596" s="235"/>
      <c r="H1596" s="236">
        <f>SUM(H1597:H1598)</f>
        <v>4602.3217800000002</v>
      </c>
      <c r="I1596" s="72"/>
      <c r="J1596" s="72"/>
      <c r="K1596" s="72"/>
      <c r="L1596" s="72"/>
      <c r="M1596" s="72"/>
      <c r="N1596" s="72"/>
      <c r="O1596" s="72"/>
      <c r="P1596" s="72"/>
      <c r="Q1596" s="72"/>
      <c r="R1596" s="72"/>
      <c r="S1596" s="72"/>
      <c r="T1596" s="72"/>
      <c r="U1596" s="72"/>
      <c r="V1596" s="72"/>
      <c r="W1596" s="72"/>
      <c r="X1596" s="72"/>
      <c r="Y1596" s="72"/>
      <c r="Z1596" s="72"/>
      <c r="AA1596" s="72"/>
      <c r="AB1596" s="72"/>
    </row>
    <row r="1597" spans="1:28" ht="15" customHeight="1" x14ac:dyDescent="0.2">
      <c r="A1597" s="261"/>
      <c r="B1597" s="720" t="s">
        <v>187</v>
      </c>
      <c r="C1597" s="623"/>
      <c r="D1597" s="233"/>
      <c r="E1597" s="180" t="s">
        <v>188</v>
      </c>
      <c r="F1597" s="181">
        <f>+'Mano de Obra'!$J$8</f>
        <v>10110.714599999999</v>
      </c>
      <c r="G1597" s="68">
        <v>0.2</v>
      </c>
      <c r="H1597" s="232">
        <f>PRODUCT(F1597*G1597)</f>
        <v>2022.14292</v>
      </c>
      <c r="I1597" s="72"/>
      <c r="J1597" s="72"/>
      <c r="K1597" s="72"/>
      <c r="L1597" s="72"/>
      <c r="M1597" s="72"/>
      <c r="N1597" s="72"/>
      <c r="O1597" s="72"/>
      <c r="P1597" s="72"/>
      <c r="Q1597" s="72"/>
      <c r="R1597" s="72"/>
      <c r="S1597" s="72"/>
      <c r="T1597" s="72"/>
      <c r="U1597" s="72"/>
      <c r="V1597" s="72"/>
      <c r="W1597" s="72"/>
      <c r="X1597" s="72"/>
      <c r="Y1597" s="72"/>
      <c r="Z1597" s="72"/>
      <c r="AA1597" s="72"/>
      <c r="AB1597" s="72"/>
    </row>
    <row r="1598" spans="1:28" ht="15" customHeight="1" x14ac:dyDescent="0.2">
      <c r="A1598" s="261"/>
      <c r="B1598" s="720" t="s">
        <v>191</v>
      </c>
      <c r="C1598" s="623"/>
      <c r="D1598" s="233"/>
      <c r="E1598" s="180" t="s">
        <v>188</v>
      </c>
      <c r="F1598" s="181">
        <f>+'Mano de Obra'!$J$10</f>
        <v>8600.5962</v>
      </c>
      <c r="G1598" s="68">
        <v>0.3</v>
      </c>
      <c r="H1598" s="232">
        <f>PRODUCT(F1598*G1598)</f>
        <v>2580.17886</v>
      </c>
      <c r="I1598" s="72"/>
      <c r="J1598" s="72"/>
      <c r="K1598" s="72"/>
      <c r="L1598" s="72"/>
      <c r="M1598" s="72"/>
      <c r="N1598" s="72"/>
      <c r="O1598" s="72"/>
      <c r="P1598" s="72"/>
      <c r="Q1598" s="72"/>
      <c r="R1598" s="72"/>
      <c r="S1598" s="72"/>
      <c r="T1598" s="72"/>
      <c r="U1598" s="72"/>
      <c r="V1598" s="72"/>
      <c r="W1598" s="72"/>
      <c r="X1598" s="72"/>
      <c r="Y1598" s="72"/>
      <c r="Z1598" s="72"/>
      <c r="AA1598" s="72"/>
      <c r="AB1598" s="72"/>
    </row>
    <row r="1599" spans="1:28" ht="15" customHeight="1" x14ac:dyDescent="0.2">
      <c r="A1599" s="261"/>
      <c r="B1599" s="721"/>
      <c r="C1599" s="722"/>
      <c r="D1599" s="252"/>
      <c r="E1599" s="196"/>
      <c r="F1599" s="253"/>
      <c r="G1599" s="238"/>
      <c r="H1599" s="254"/>
      <c r="I1599" s="72"/>
      <c r="J1599" s="72"/>
      <c r="K1599" s="72"/>
      <c r="L1599" s="72"/>
      <c r="M1599" s="72"/>
      <c r="N1599" s="72"/>
      <c r="O1599" s="72"/>
      <c r="P1599" s="72"/>
      <c r="Q1599" s="72"/>
      <c r="R1599" s="72"/>
      <c r="S1599" s="72"/>
      <c r="T1599" s="72"/>
      <c r="U1599" s="72"/>
      <c r="V1599" s="72"/>
      <c r="W1599" s="72"/>
      <c r="X1599" s="72"/>
      <c r="Y1599" s="72"/>
      <c r="Z1599" s="72"/>
      <c r="AA1599" s="72"/>
      <c r="AB1599" s="72"/>
    </row>
    <row r="1600" spans="1:28" ht="15" customHeight="1" x14ac:dyDescent="0.2">
      <c r="A1600" s="261"/>
      <c r="B1600" s="200"/>
      <c r="C1600" s="240"/>
      <c r="D1600" s="240"/>
      <c r="E1600" s="171"/>
      <c r="F1600" s="172"/>
      <c r="G1600" s="184"/>
      <c r="H1600" s="64"/>
      <c r="I1600" s="72"/>
      <c r="J1600" s="72"/>
      <c r="K1600" s="72"/>
      <c r="L1600" s="72"/>
      <c r="M1600" s="72"/>
      <c r="N1600" s="72"/>
      <c r="O1600" s="72"/>
      <c r="P1600" s="72"/>
      <c r="Q1600" s="72"/>
      <c r="R1600" s="72"/>
      <c r="S1600" s="72"/>
      <c r="T1600" s="72"/>
      <c r="U1600" s="72"/>
      <c r="V1600" s="72"/>
      <c r="W1600" s="72"/>
      <c r="X1600" s="72"/>
      <c r="Y1600" s="72"/>
      <c r="Z1600" s="72"/>
      <c r="AA1600" s="72"/>
      <c r="AB1600" s="72"/>
    </row>
    <row r="1601" spans="1:28" ht="15" customHeight="1" x14ac:dyDescent="0.25">
      <c r="A1601" s="261"/>
      <c r="B1601" s="203"/>
      <c r="C1601" s="63"/>
      <c r="D1601" s="63"/>
      <c r="E1601" s="171"/>
      <c r="F1601" s="172"/>
      <c r="G1601" s="241" t="s">
        <v>190</v>
      </c>
      <c r="H1601" s="242">
        <f>SUM(H1590,H1596)</f>
        <v>9653.0685604718419</v>
      </c>
      <c r="I1601" s="72"/>
      <c r="J1601" s="72"/>
      <c r="K1601" s="72"/>
      <c r="L1601" s="72"/>
      <c r="M1601" s="72"/>
      <c r="N1601" s="72"/>
      <c r="O1601" s="72"/>
      <c r="P1601" s="72"/>
      <c r="Q1601" s="72"/>
      <c r="R1601" s="72"/>
      <c r="S1601" s="72"/>
      <c r="T1601" s="72"/>
      <c r="U1601" s="72"/>
      <c r="V1601" s="72"/>
      <c r="W1601" s="72"/>
      <c r="X1601" s="72"/>
      <c r="Y1601" s="72"/>
      <c r="Z1601" s="72"/>
      <c r="AA1601" s="72"/>
      <c r="AB1601" s="72"/>
    </row>
    <row r="1602" spans="1:28" ht="15" customHeight="1" x14ac:dyDescent="0.25">
      <c r="A1602" s="261"/>
      <c r="B1602" s="206"/>
      <c r="C1602" s="87"/>
      <c r="D1602" s="87"/>
      <c r="E1602" s="171"/>
      <c r="F1602" s="172"/>
      <c r="G1602" s="184"/>
      <c r="H1602" s="207"/>
      <c r="I1602" s="72"/>
      <c r="J1602" s="72"/>
      <c r="K1602" s="72"/>
      <c r="L1602" s="72"/>
      <c r="M1602" s="72"/>
      <c r="N1602" s="72"/>
      <c r="O1602" s="72"/>
      <c r="P1602" s="72"/>
      <c r="Q1602" s="72"/>
      <c r="R1602" s="72"/>
      <c r="S1602" s="72"/>
      <c r="T1602" s="72"/>
      <c r="U1602" s="72"/>
      <c r="V1602" s="72"/>
      <c r="W1602" s="72"/>
      <c r="X1602" s="72"/>
      <c r="Y1602" s="72"/>
      <c r="Z1602" s="72"/>
      <c r="AA1602" s="72"/>
      <c r="AB1602" s="72"/>
    </row>
    <row r="1603" spans="1:28" ht="15" customHeight="1" x14ac:dyDescent="0.2">
      <c r="A1603" s="261"/>
      <c r="B1603" s="203"/>
      <c r="C1603" s="63"/>
      <c r="D1603" s="63"/>
      <c r="E1603" s="171"/>
      <c r="F1603" s="172"/>
      <c r="G1603" s="63"/>
      <c r="H1603" s="64"/>
      <c r="I1603" s="72"/>
      <c r="J1603" s="72"/>
      <c r="K1603" s="72"/>
      <c r="L1603" s="72"/>
      <c r="M1603" s="72"/>
      <c r="N1603" s="72"/>
      <c r="O1603" s="72"/>
      <c r="P1603" s="72"/>
      <c r="Q1603" s="72"/>
      <c r="R1603" s="72"/>
      <c r="S1603" s="72"/>
      <c r="T1603" s="72"/>
      <c r="U1603" s="72"/>
      <c r="V1603" s="72"/>
      <c r="W1603" s="72"/>
      <c r="X1603" s="72"/>
      <c r="Y1603" s="72"/>
      <c r="Z1603" s="72"/>
      <c r="AA1603" s="72"/>
      <c r="AB1603" s="72"/>
    </row>
    <row r="1604" spans="1:28" ht="15" customHeight="1" x14ac:dyDescent="0.25">
      <c r="A1604" s="261"/>
      <c r="B1604" s="262"/>
      <c r="C1604" s="263"/>
      <c r="D1604" s="263"/>
      <c r="E1604" s="264"/>
      <c r="F1604" s="265"/>
      <c r="G1604" s="266"/>
      <c r="H1604" s="267"/>
      <c r="I1604" s="72"/>
      <c r="J1604" s="72"/>
      <c r="K1604" s="72"/>
      <c r="L1604" s="72"/>
      <c r="M1604" s="72"/>
      <c r="N1604" s="72"/>
      <c r="O1604" s="72"/>
      <c r="P1604" s="72"/>
      <c r="Q1604" s="72"/>
      <c r="R1604" s="72"/>
      <c r="S1604" s="72"/>
      <c r="T1604" s="72"/>
      <c r="U1604" s="72"/>
      <c r="V1604" s="72"/>
      <c r="W1604" s="72"/>
      <c r="X1604" s="72"/>
      <c r="Y1604" s="72"/>
      <c r="Z1604" s="72"/>
      <c r="AA1604" s="72"/>
      <c r="AB1604" s="72"/>
    </row>
    <row r="1605" spans="1:28" ht="15" customHeight="1" x14ac:dyDescent="0.2">
      <c r="A1605" s="261"/>
      <c r="B1605" s="310">
        <f>+Presupuesto!$A$118</f>
        <v>21</v>
      </c>
      <c r="C1605" s="750" t="str">
        <f>+Presupuesto!$B$118</f>
        <v>PINTURA</v>
      </c>
      <c r="D1605" s="724"/>
      <c r="E1605" s="724"/>
      <c r="F1605" s="724"/>
      <c r="G1605" s="724"/>
      <c r="H1605" s="725"/>
      <c r="I1605" s="72"/>
      <c r="J1605" s="72"/>
      <c r="K1605" s="72"/>
      <c r="L1605" s="72"/>
      <c r="M1605" s="72"/>
      <c r="N1605" s="72"/>
      <c r="O1605" s="72"/>
      <c r="P1605" s="72"/>
      <c r="Q1605" s="72"/>
      <c r="R1605" s="72"/>
      <c r="S1605" s="72"/>
      <c r="T1605" s="72"/>
      <c r="U1605" s="72"/>
      <c r="V1605" s="72"/>
      <c r="W1605" s="72"/>
      <c r="X1605" s="72"/>
      <c r="Y1605" s="72"/>
      <c r="Z1605" s="72"/>
      <c r="AA1605" s="72"/>
      <c r="AB1605" s="72"/>
    </row>
    <row r="1606" spans="1:28" ht="15" customHeight="1" x14ac:dyDescent="0.2">
      <c r="A1606" s="261"/>
      <c r="B1606" s="160" t="str">
        <f>+Presupuesto!A120</f>
        <v>21.2</v>
      </c>
      <c r="C1606" s="723" t="str">
        <f>+Presupuesto!B120</f>
        <v>Pintura al latex en interiores</v>
      </c>
      <c r="D1606" s="724"/>
      <c r="E1606" s="724"/>
      <c r="F1606" s="724"/>
      <c r="G1606" s="725"/>
      <c r="H1606" s="161" t="str">
        <f>+Presupuesto!C120</f>
        <v>m2</v>
      </c>
      <c r="I1606" s="72"/>
      <c r="J1606" s="72"/>
      <c r="K1606" s="72"/>
      <c r="L1606" s="72"/>
      <c r="M1606" s="72"/>
      <c r="N1606" s="72"/>
      <c r="O1606" s="72"/>
      <c r="P1606" s="72"/>
      <c r="Q1606" s="72"/>
      <c r="R1606" s="72"/>
      <c r="S1606" s="72"/>
      <c r="T1606" s="72"/>
      <c r="U1606" s="72"/>
      <c r="V1606" s="72"/>
      <c r="W1606" s="72"/>
      <c r="X1606" s="72"/>
      <c r="Y1606" s="72"/>
      <c r="Z1606" s="72"/>
      <c r="AA1606" s="72"/>
      <c r="AB1606" s="72"/>
    </row>
    <row r="1607" spans="1:28" ht="15" customHeight="1" x14ac:dyDescent="0.25">
      <c r="A1607" s="261"/>
      <c r="B1607" s="726" t="s">
        <v>180</v>
      </c>
      <c r="C1607" s="727"/>
      <c r="D1607" s="220"/>
      <c r="E1607" s="729" t="s">
        <v>177</v>
      </c>
      <c r="F1607" s="163" t="s">
        <v>181</v>
      </c>
      <c r="G1607" s="221" t="s">
        <v>182</v>
      </c>
      <c r="H1607" s="222" t="s">
        <v>181</v>
      </c>
      <c r="I1607" s="72"/>
      <c r="J1607" s="72"/>
      <c r="K1607" s="72"/>
      <c r="L1607" s="72"/>
      <c r="M1607" s="72"/>
      <c r="N1607" s="72"/>
      <c r="O1607" s="72"/>
      <c r="P1607" s="72"/>
      <c r="Q1607" s="72"/>
      <c r="R1607" s="72"/>
      <c r="S1607" s="72"/>
      <c r="T1607" s="72"/>
      <c r="U1607" s="72"/>
      <c r="V1607" s="72"/>
      <c r="W1607" s="72"/>
      <c r="X1607" s="72"/>
      <c r="Y1607" s="72"/>
      <c r="Z1607" s="72"/>
      <c r="AA1607" s="72"/>
      <c r="AB1607" s="72"/>
    </row>
    <row r="1608" spans="1:28" ht="15" customHeight="1" x14ac:dyDescent="0.25">
      <c r="A1608" s="261"/>
      <c r="B1608" s="728"/>
      <c r="C1608" s="681"/>
      <c r="D1608" s="223"/>
      <c r="E1608" s="730"/>
      <c r="F1608" s="167" t="s">
        <v>183</v>
      </c>
      <c r="G1608" s="224" t="s">
        <v>184</v>
      </c>
      <c r="H1608" s="225" t="s">
        <v>178</v>
      </c>
      <c r="I1608" s="72"/>
      <c r="J1608" s="72"/>
      <c r="K1608" s="72"/>
      <c r="L1608" s="72"/>
      <c r="M1608" s="72"/>
      <c r="N1608" s="72"/>
      <c r="O1608" s="72"/>
      <c r="P1608" s="72"/>
      <c r="Q1608" s="72"/>
      <c r="R1608" s="72"/>
      <c r="S1608" s="72"/>
      <c r="T1608" s="72"/>
      <c r="U1608" s="72"/>
      <c r="V1608" s="72"/>
      <c r="W1608" s="72"/>
      <c r="X1608" s="72"/>
      <c r="Y1608" s="72"/>
      <c r="Z1608" s="72"/>
      <c r="AA1608" s="72"/>
      <c r="AB1608" s="72"/>
    </row>
    <row r="1609" spans="1:28" ht="15" customHeight="1" x14ac:dyDescent="0.2">
      <c r="A1609" s="261"/>
      <c r="B1609" s="170"/>
      <c r="C1609" s="89"/>
      <c r="D1609" s="89"/>
      <c r="E1609" s="171"/>
      <c r="F1609" s="172"/>
      <c r="G1609" s="89"/>
      <c r="H1609" s="226"/>
      <c r="I1609" s="72"/>
      <c r="J1609" s="72"/>
      <c r="K1609" s="72"/>
      <c r="L1609" s="72"/>
      <c r="M1609" s="72"/>
      <c r="N1609" s="72"/>
      <c r="O1609" s="72"/>
      <c r="P1609" s="72"/>
      <c r="Q1609" s="72"/>
      <c r="R1609" s="72"/>
      <c r="S1609" s="72"/>
      <c r="T1609" s="72"/>
      <c r="U1609" s="72"/>
      <c r="V1609" s="72"/>
      <c r="W1609" s="72"/>
      <c r="X1609" s="72"/>
      <c r="Y1609" s="72"/>
      <c r="Z1609" s="72"/>
      <c r="AA1609" s="72"/>
      <c r="AB1609" s="72"/>
    </row>
    <row r="1610" spans="1:28" ht="15" customHeight="1" x14ac:dyDescent="0.25">
      <c r="A1610" s="261"/>
      <c r="B1610" s="731" t="s">
        <v>185</v>
      </c>
      <c r="C1610" s="686"/>
      <c r="D1610" s="227"/>
      <c r="E1610" s="174"/>
      <c r="F1610" s="175"/>
      <c r="G1610" s="228"/>
      <c r="H1610" s="229">
        <f>SUM(H1611:H1614)</f>
        <v>5050.7467804718426</v>
      </c>
      <c r="I1610" s="72"/>
      <c r="J1610" s="72"/>
      <c r="K1610" s="72"/>
      <c r="L1610" s="72"/>
      <c r="M1610" s="72"/>
      <c r="N1610" s="72"/>
      <c r="O1610" s="72"/>
      <c r="P1610" s="72"/>
      <c r="Q1610" s="72"/>
      <c r="R1610" s="72"/>
      <c r="S1610" s="72"/>
      <c r="T1610" s="72"/>
      <c r="U1610" s="72"/>
      <c r="V1610" s="72"/>
      <c r="W1610" s="72"/>
      <c r="X1610" s="72"/>
      <c r="Y1610" s="72"/>
      <c r="Z1610" s="72"/>
      <c r="AA1610" s="72"/>
      <c r="AB1610" s="72"/>
    </row>
    <row r="1611" spans="1:28" ht="15" customHeight="1" x14ac:dyDescent="0.25">
      <c r="A1611" s="261"/>
      <c r="B1611" s="270" t="str">
        <f>+'Lista de Precios'!$B$312</f>
        <v xml:space="preserve">Pintura latex interior  </v>
      </c>
      <c r="C1611" s="67"/>
      <c r="D1611" s="251"/>
      <c r="E1611" s="180" t="str">
        <f>+'Lista de Precios'!$C$312</f>
        <v>l</v>
      </c>
      <c r="F1611" s="286">
        <f>+'Lista de Precios'!$D$312</f>
        <v>6722.808763694451</v>
      </c>
      <c r="G1611" s="68">
        <v>0.15</v>
      </c>
      <c r="H1611" s="232">
        <f>PRODUCT(F1611*G1611)</f>
        <v>1008.4213145541676</v>
      </c>
      <c r="I1611" s="72"/>
      <c r="J1611" s="72"/>
      <c r="K1611" s="72"/>
      <c r="L1611" s="72"/>
      <c r="M1611" s="72"/>
      <c r="N1611" s="72"/>
      <c r="O1611" s="72"/>
      <c r="P1611" s="72"/>
      <c r="Q1611" s="72"/>
      <c r="R1611" s="72"/>
      <c r="S1611" s="72"/>
      <c r="T1611" s="72"/>
      <c r="U1611" s="72"/>
      <c r="V1611" s="72"/>
      <c r="W1611" s="72"/>
      <c r="X1611" s="72"/>
      <c r="Y1611" s="72"/>
      <c r="Z1611" s="72"/>
      <c r="AA1611" s="72"/>
      <c r="AB1611" s="72"/>
    </row>
    <row r="1612" spans="1:28" ht="15" customHeight="1" x14ac:dyDescent="0.25">
      <c r="A1612" s="261"/>
      <c r="B1612" s="270" t="str">
        <f>+'Lista de Precios'!$B$310</f>
        <v>Enduído plástico</v>
      </c>
      <c r="C1612" s="67"/>
      <c r="D1612" s="251"/>
      <c r="E1612" s="180" t="str">
        <f>+'Lista de Precios'!$C$310</f>
        <v>l</v>
      </c>
      <c r="F1612" s="286">
        <f>+'Lista de Precios'!$D$310</f>
        <v>4891.6248340000411</v>
      </c>
      <c r="G1612" s="68">
        <v>0.34</v>
      </c>
      <c r="H1612" s="232">
        <f>PRODUCT(F1612*G1612)</f>
        <v>1663.152443560014</v>
      </c>
      <c r="I1612" s="72"/>
      <c r="J1612" s="72"/>
      <c r="K1612" s="72"/>
      <c r="L1612" s="72"/>
      <c r="M1612" s="72"/>
      <c r="N1612" s="72"/>
      <c r="O1612" s="72"/>
      <c r="P1612" s="72"/>
      <c r="Q1612" s="72"/>
      <c r="R1612" s="72"/>
      <c r="S1612" s="72"/>
      <c r="T1612" s="72"/>
      <c r="U1612" s="72"/>
      <c r="V1612" s="72"/>
      <c r="W1612" s="72"/>
      <c r="X1612" s="72"/>
      <c r="Y1612" s="72"/>
      <c r="Z1612" s="72"/>
      <c r="AA1612" s="72"/>
      <c r="AB1612" s="72"/>
    </row>
    <row r="1613" spans="1:28" ht="15" customHeight="1" x14ac:dyDescent="0.25">
      <c r="A1613" s="261"/>
      <c r="B1613" s="215" t="str">
        <f>+'Lista de Precios'!$B$308</f>
        <v>Fijador al agua</v>
      </c>
      <c r="C1613" s="233"/>
      <c r="D1613" s="251"/>
      <c r="E1613" s="180" t="str">
        <f>+'Lista de Precios'!$C$308</f>
        <v>l</v>
      </c>
      <c r="F1613" s="311">
        <f>+'Lista de Precios'!$D$308</f>
        <v>16898.585982316174</v>
      </c>
      <c r="G1613" s="68">
        <v>0.12</v>
      </c>
      <c r="H1613" s="232">
        <f>PRODUCT(F1613*G1613)</f>
        <v>2027.8303178779408</v>
      </c>
      <c r="I1613" s="72"/>
      <c r="J1613" s="72"/>
      <c r="K1613" s="72"/>
      <c r="L1613" s="72"/>
      <c r="M1613" s="72"/>
      <c r="N1613" s="72"/>
      <c r="O1613" s="72"/>
      <c r="P1613" s="72"/>
      <c r="Q1613" s="72"/>
      <c r="R1613" s="72"/>
      <c r="S1613" s="72"/>
      <c r="T1613" s="72"/>
      <c r="U1613" s="72"/>
      <c r="V1613" s="72"/>
      <c r="W1613" s="72"/>
      <c r="X1613" s="72"/>
      <c r="Y1613" s="72"/>
      <c r="Z1613" s="72"/>
      <c r="AA1613" s="72"/>
      <c r="AB1613" s="72"/>
    </row>
    <row r="1614" spans="1:28" ht="15" customHeight="1" x14ac:dyDescent="0.25">
      <c r="A1614" s="261"/>
      <c r="B1614" s="751" t="str">
        <f>+'Lista de Precios'!$B$315</f>
        <v xml:space="preserve">Papel lija </v>
      </c>
      <c r="C1614" s="623"/>
      <c r="D1614" s="251"/>
      <c r="E1614" s="180" t="str">
        <f>+'Lista de Precios'!$C$315</f>
        <v>u</v>
      </c>
      <c r="F1614" s="181">
        <f>+'Lista de Precios'!$D$315</f>
        <v>1405.3708179188782</v>
      </c>
      <c r="G1614" s="68">
        <v>0.25</v>
      </c>
      <c r="H1614" s="232">
        <f>PRODUCT(F1614*G1614)</f>
        <v>351.34270447971954</v>
      </c>
      <c r="I1614" s="72"/>
      <c r="J1614" s="72"/>
      <c r="K1614" s="72"/>
      <c r="L1614" s="72"/>
      <c r="M1614" s="72"/>
      <c r="N1614" s="72"/>
      <c r="O1614" s="72"/>
      <c r="P1614" s="72"/>
      <c r="Q1614" s="72"/>
      <c r="R1614" s="72"/>
      <c r="S1614" s="72"/>
      <c r="T1614" s="72"/>
      <c r="U1614" s="72"/>
      <c r="V1614" s="72"/>
      <c r="W1614" s="72"/>
      <c r="X1614" s="72"/>
      <c r="Y1614" s="72"/>
      <c r="Z1614" s="72"/>
      <c r="AA1614" s="72"/>
      <c r="AB1614" s="72"/>
    </row>
    <row r="1615" spans="1:28" ht="15" customHeight="1" x14ac:dyDescent="0.25">
      <c r="A1615" s="261"/>
      <c r="B1615" s="215"/>
      <c r="C1615" s="233"/>
      <c r="D1615" s="288"/>
      <c r="E1615" s="180"/>
      <c r="F1615" s="181"/>
      <c r="G1615" s="68"/>
      <c r="H1615" s="232"/>
      <c r="I1615" s="72"/>
      <c r="J1615" s="72"/>
      <c r="K1615" s="72"/>
      <c r="L1615" s="72"/>
      <c r="M1615" s="72"/>
      <c r="N1615" s="72"/>
      <c r="O1615" s="72"/>
      <c r="P1615" s="72"/>
      <c r="Q1615" s="72"/>
      <c r="R1615" s="72"/>
      <c r="S1615" s="72"/>
      <c r="T1615" s="72"/>
      <c r="U1615" s="72"/>
      <c r="V1615" s="72"/>
      <c r="W1615" s="72"/>
      <c r="X1615" s="72"/>
      <c r="Y1615" s="72"/>
      <c r="Z1615" s="72"/>
      <c r="AA1615" s="72"/>
      <c r="AB1615" s="72"/>
    </row>
    <row r="1616" spans="1:28" ht="15" customHeight="1" x14ac:dyDescent="0.25">
      <c r="A1616" s="261"/>
      <c r="B1616" s="732" t="s">
        <v>186</v>
      </c>
      <c r="C1616" s="623"/>
      <c r="D1616" s="234"/>
      <c r="E1616" s="189"/>
      <c r="F1616" s="190"/>
      <c r="G1616" s="235"/>
      <c r="H1616" s="236">
        <f>SUM(H1617:H1618)</f>
        <v>4142.089602</v>
      </c>
      <c r="I1616" s="72"/>
      <c r="J1616" s="72"/>
      <c r="K1616" s="72"/>
      <c r="L1616" s="72"/>
      <c r="M1616" s="72"/>
      <c r="N1616" s="72"/>
      <c r="O1616" s="72"/>
      <c r="P1616" s="72"/>
      <c r="Q1616" s="72"/>
      <c r="R1616" s="72"/>
      <c r="S1616" s="72"/>
      <c r="T1616" s="72"/>
      <c r="U1616" s="72"/>
      <c r="V1616" s="72"/>
      <c r="W1616" s="72"/>
      <c r="X1616" s="72"/>
      <c r="Y1616" s="72"/>
      <c r="Z1616" s="72"/>
      <c r="AA1616" s="72"/>
      <c r="AB1616" s="72"/>
    </row>
    <row r="1617" spans="1:28" ht="15" customHeight="1" x14ac:dyDescent="0.2">
      <c r="A1617" s="261"/>
      <c r="B1617" s="720" t="s">
        <v>187</v>
      </c>
      <c r="C1617" s="623"/>
      <c r="D1617" s="233"/>
      <c r="E1617" s="180" t="s">
        <v>188</v>
      </c>
      <c r="F1617" s="181">
        <f>+'Mano de Obra'!$J$8</f>
        <v>10110.714599999999</v>
      </c>
      <c r="G1617" s="68">
        <v>0.18</v>
      </c>
      <c r="H1617" s="232">
        <f>PRODUCT(F1617*G1617)</f>
        <v>1819.9286279999999</v>
      </c>
      <c r="I1617" s="72"/>
      <c r="J1617" s="72"/>
      <c r="K1617" s="72"/>
      <c r="L1617" s="72"/>
      <c r="M1617" s="72"/>
      <c r="N1617" s="72"/>
      <c r="O1617" s="72"/>
      <c r="P1617" s="72"/>
      <c r="Q1617" s="72"/>
      <c r="R1617" s="72"/>
      <c r="S1617" s="72"/>
      <c r="T1617" s="72"/>
      <c r="U1617" s="72"/>
      <c r="V1617" s="72"/>
      <c r="W1617" s="72"/>
      <c r="X1617" s="72"/>
      <c r="Y1617" s="72"/>
      <c r="Z1617" s="72"/>
      <c r="AA1617" s="72"/>
      <c r="AB1617" s="72"/>
    </row>
    <row r="1618" spans="1:28" ht="15" customHeight="1" x14ac:dyDescent="0.2">
      <c r="A1618" s="261"/>
      <c r="B1618" s="720" t="s">
        <v>191</v>
      </c>
      <c r="C1618" s="623"/>
      <c r="D1618" s="233"/>
      <c r="E1618" s="180" t="s">
        <v>188</v>
      </c>
      <c r="F1618" s="181">
        <f>+'Mano de Obra'!$J$10</f>
        <v>8600.5962</v>
      </c>
      <c r="G1618" s="68">
        <v>0.27</v>
      </c>
      <c r="H1618" s="232">
        <f>PRODUCT(F1618*G1618)</f>
        <v>2322.1609740000004</v>
      </c>
      <c r="I1618" s="72"/>
      <c r="J1618" s="72"/>
      <c r="K1618" s="72"/>
      <c r="L1618" s="72"/>
      <c r="M1618" s="72"/>
      <c r="N1618" s="72"/>
      <c r="O1618" s="72"/>
      <c r="P1618" s="72"/>
      <c r="Q1618" s="72"/>
      <c r="R1618" s="72"/>
      <c r="S1618" s="72"/>
      <c r="T1618" s="72"/>
      <c r="U1618" s="72"/>
      <c r="V1618" s="72"/>
      <c r="W1618" s="72"/>
      <c r="X1618" s="72"/>
      <c r="Y1618" s="72"/>
      <c r="Z1618" s="72"/>
      <c r="AA1618" s="72"/>
      <c r="AB1618" s="72"/>
    </row>
    <row r="1619" spans="1:28" ht="15" customHeight="1" x14ac:dyDescent="0.2">
      <c r="A1619" s="261"/>
      <c r="B1619" s="721"/>
      <c r="C1619" s="722"/>
      <c r="D1619" s="252"/>
      <c r="E1619" s="196"/>
      <c r="F1619" s="253"/>
      <c r="G1619" s="238"/>
      <c r="H1619" s="254"/>
      <c r="I1619" s="72"/>
      <c r="J1619" s="72"/>
      <c r="K1619" s="72"/>
      <c r="L1619" s="72"/>
      <c r="M1619" s="72"/>
      <c r="N1619" s="72"/>
      <c r="O1619" s="72"/>
      <c r="P1619" s="72"/>
      <c r="Q1619" s="72"/>
      <c r="R1619" s="72"/>
      <c r="S1619" s="72"/>
      <c r="T1619" s="72"/>
      <c r="U1619" s="72"/>
      <c r="V1619" s="72"/>
      <c r="W1619" s="72"/>
      <c r="X1619" s="72"/>
      <c r="Y1619" s="72"/>
      <c r="Z1619" s="72"/>
      <c r="AA1619" s="72"/>
      <c r="AB1619" s="72"/>
    </row>
    <row r="1620" spans="1:28" ht="15" customHeight="1" x14ac:dyDescent="0.2">
      <c r="A1620" s="261"/>
      <c r="B1620" s="200"/>
      <c r="C1620" s="240"/>
      <c r="D1620" s="240"/>
      <c r="E1620" s="171"/>
      <c r="F1620" s="172"/>
      <c r="G1620" s="184"/>
      <c r="H1620" s="64"/>
      <c r="I1620" s="72"/>
      <c r="J1620" s="72"/>
      <c r="K1620" s="72"/>
      <c r="L1620" s="72"/>
      <c r="M1620" s="72"/>
      <c r="N1620" s="72"/>
      <c r="O1620" s="72"/>
      <c r="P1620" s="72"/>
      <c r="Q1620" s="72"/>
      <c r="R1620" s="72"/>
      <c r="S1620" s="72"/>
      <c r="T1620" s="72"/>
      <c r="U1620" s="72"/>
      <c r="V1620" s="72"/>
      <c r="W1620" s="72"/>
      <c r="X1620" s="72"/>
      <c r="Y1620" s="72"/>
      <c r="Z1620" s="72"/>
      <c r="AA1620" s="72"/>
      <c r="AB1620" s="72"/>
    </row>
    <row r="1621" spans="1:28" ht="15" customHeight="1" x14ac:dyDescent="0.25">
      <c r="A1621" s="261"/>
      <c r="B1621" s="203"/>
      <c r="C1621" s="63"/>
      <c r="D1621" s="63"/>
      <c r="E1621" s="171"/>
      <c r="F1621" s="172"/>
      <c r="G1621" s="241" t="s">
        <v>190</v>
      </c>
      <c r="H1621" s="242">
        <f>SUM(H1610,H1616)</f>
        <v>9192.8363824718435</v>
      </c>
      <c r="I1621" s="72"/>
      <c r="J1621" s="72"/>
      <c r="K1621" s="72"/>
      <c r="L1621" s="72"/>
      <c r="M1621" s="72"/>
      <c r="N1621" s="72"/>
      <c r="O1621" s="72"/>
      <c r="P1621" s="72"/>
      <c r="Q1621" s="72"/>
      <c r="R1621" s="72"/>
      <c r="S1621" s="72"/>
      <c r="T1621" s="72"/>
      <c r="U1621" s="72"/>
      <c r="V1621" s="72"/>
      <c r="W1621" s="72"/>
      <c r="X1621" s="72"/>
      <c r="Y1621" s="72"/>
      <c r="Z1621" s="72"/>
      <c r="AA1621" s="72"/>
      <c r="AB1621" s="72"/>
    </row>
    <row r="1622" spans="1:28" ht="15" customHeight="1" x14ac:dyDescent="0.2">
      <c r="A1622" s="261"/>
      <c r="B1622" s="170"/>
      <c r="C1622" s="89"/>
      <c r="D1622" s="89"/>
      <c r="E1622" s="171"/>
      <c r="F1622" s="172"/>
      <c r="G1622" s="89"/>
      <c r="H1622" s="226"/>
      <c r="I1622" s="72"/>
      <c r="J1622" s="72"/>
      <c r="K1622" s="72"/>
      <c r="L1622" s="72"/>
      <c r="M1622" s="72"/>
      <c r="N1622" s="72"/>
      <c r="O1622" s="72"/>
      <c r="P1622" s="72"/>
      <c r="Q1622" s="72"/>
      <c r="R1622" s="72"/>
      <c r="S1622" s="72"/>
      <c r="T1622" s="72"/>
      <c r="U1622" s="72"/>
      <c r="V1622" s="72"/>
      <c r="W1622" s="72"/>
      <c r="X1622" s="72"/>
      <c r="Y1622" s="72"/>
      <c r="Z1622" s="72"/>
      <c r="AA1622" s="72"/>
      <c r="AB1622" s="72"/>
    </row>
    <row r="1623" spans="1:28" ht="15" customHeight="1" x14ac:dyDescent="0.2">
      <c r="A1623" s="261"/>
      <c r="B1623" s="203"/>
      <c r="C1623" s="63"/>
      <c r="D1623" s="63"/>
      <c r="E1623" s="171"/>
      <c r="F1623" s="172"/>
      <c r="G1623" s="63"/>
      <c r="H1623" s="64"/>
      <c r="I1623" s="72"/>
      <c r="J1623" s="72"/>
      <c r="K1623" s="72"/>
      <c r="L1623" s="72"/>
      <c r="M1623" s="72"/>
      <c r="N1623" s="72"/>
      <c r="O1623" s="72"/>
      <c r="P1623" s="72"/>
      <c r="Q1623" s="72"/>
      <c r="R1623" s="72"/>
      <c r="S1623" s="72"/>
      <c r="T1623" s="72"/>
      <c r="U1623" s="72"/>
      <c r="V1623" s="72"/>
      <c r="W1623" s="72"/>
      <c r="X1623" s="72"/>
      <c r="Y1623" s="72"/>
      <c r="Z1623" s="72"/>
      <c r="AA1623" s="72"/>
      <c r="AB1623" s="72"/>
    </row>
    <row r="1624" spans="1:28" ht="15" customHeight="1" x14ac:dyDescent="0.25">
      <c r="A1624" s="261"/>
      <c r="B1624" s="262"/>
      <c r="C1624" s="263"/>
      <c r="D1624" s="263"/>
      <c r="E1624" s="264"/>
      <c r="F1624" s="265"/>
      <c r="G1624" s="266"/>
      <c r="H1624" s="267"/>
      <c r="I1624" s="72"/>
      <c r="J1624" s="72"/>
      <c r="K1624" s="72"/>
      <c r="L1624" s="72"/>
      <c r="M1624" s="72"/>
      <c r="N1624" s="72"/>
      <c r="O1624" s="72"/>
      <c r="P1624" s="72"/>
      <c r="Q1624" s="72"/>
      <c r="R1624" s="72"/>
      <c r="S1624" s="72"/>
      <c r="T1624" s="72"/>
      <c r="U1624" s="72"/>
      <c r="V1624" s="72"/>
      <c r="W1624" s="72"/>
      <c r="X1624" s="72"/>
      <c r="Y1624" s="72"/>
      <c r="Z1624" s="72"/>
      <c r="AA1624" s="72"/>
      <c r="AB1624" s="72"/>
    </row>
    <row r="1625" spans="1:28" ht="15" customHeight="1" x14ac:dyDescent="0.2">
      <c r="A1625" s="261"/>
      <c r="B1625" s="310">
        <f>+Presupuesto!$A$118</f>
        <v>21</v>
      </c>
      <c r="C1625" s="774" t="str">
        <f>+Presupuesto!$B$118</f>
        <v>PINTURA</v>
      </c>
      <c r="D1625" s="724"/>
      <c r="E1625" s="724"/>
      <c r="F1625" s="724"/>
      <c r="G1625" s="724"/>
      <c r="H1625" s="725"/>
      <c r="I1625" s="72"/>
      <c r="J1625" s="72"/>
      <c r="K1625" s="72"/>
      <c r="L1625" s="72"/>
      <c r="M1625" s="72"/>
      <c r="N1625" s="72"/>
      <c r="O1625" s="72"/>
      <c r="P1625" s="72"/>
      <c r="Q1625" s="72"/>
      <c r="R1625" s="72"/>
      <c r="S1625" s="72"/>
      <c r="T1625" s="72"/>
      <c r="U1625" s="72"/>
      <c r="V1625" s="72"/>
      <c r="W1625" s="72"/>
      <c r="X1625" s="72"/>
      <c r="Y1625" s="72"/>
      <c r="Z1625" s="72"/>
      <c r="AA1625" s="72"/>
      <c r="AB1625" s="72"/>
    </row>
    <row r="1626" spans="1:28" ht="15" customHeight="1" x14ac:dyDescent="0.2">
      <c r="A1626" s="261"/>
      <c r="B1626" s="160" t="str">
        <f>+Presupuesto!A121</f>
        <v>21.3</v>
      </c>
      <c r="C1626" s="723" t="str">
        <f>+Presupuesto!B121</f>
        <v>Pintura al latex en cielorrasos</v>
      </c>
      <c r="D1626" s="724"/>
      <c r="E1626" s="724"/>
      <c r="F1626" s="724"/>
      <c r="G1626" s="725"/>
      <c r="H1626" s="161" t="str">
        <f>+Presupuesto!C121</f>
        <v>m2</v>
      </c>
      <c r="I1626" s="72"/>
      <c r="J1626" s="72"/>
      <c r="K1626" s="72"/>
      <c r="L1626" s="72"/>
      <c r="M1626" s="72"/>
      <c r="N1626" s="72"/>
      <c r="O1626" s="72"/>
      <c r="P1626" s="72"/>
      <c r="Q1626" s="72"/>
      <c r="R1626" s="72"/>
      <c r="S1626" s="72"/>
      <c r="T1626" s="72"/>
      <c r="U1626" s="72"/>
      <c r="V1626" s="72"/>
      <c r="W1626" s="72"/>
      <c r="X1626" s="72"/>
      <c r="Y1626" s="72"/>
      <c r="Z1626" s="72"/>
      <c r="AA1626" s="72"/>
      <c r="AB1626" s="72"/>
    </row>
    <row r="1627" spans="1:28" ht="15" customHeight="1" x14ac:dyDescent="0.25">
      <c r="A1627" s="261"/>
      <c r="B1627" s="726" t="s">
        <v>180</v>
      </c>
      <c r="C1627" s="727"/>
      <c r="D1627" s="220"/>
      <c r="E1627" s="729" t="s">
        <v>177</v>
      </c>
      <c r="F1627" s="163" t="s">
        <v>181</v>
      </c>
      <c r="G1627" s="221" t="s">
        <v>182</v>
      </c>
      <c r="H1627" s="222" t="s">
        <v>181</v>
      </c>
      <c r="I1627" s="72"/>
      <c r="J1627" s="72"/>
      <c r="K1627" s="72"/>
      <c r="L1627" s="72"/>
      <c r="M1627" s="72"/>
      <c r="N1627" s="72"/>
      <c r="O1627" s="72"/>
      <c r="P1627" s="72"/>
      <c r="Q1627" s="72"/>
      <c r="R1627" s="72"/>
      <c r="S1627" s="72"/>
      <c r="T1627" s="72"/>
      <c r="U1627" s="72"/>
      <c r="V1627" s="72"/>
      <c r="W1627" s="72"/>
      <c r="X1627" s="72"/>
      <c r="Y1627" s="72"/>
      <c r="Z1627" s="72"/>
      <c r="AA1627" s="72"/>
      <c r="AB1627" s="72"/>
    </row>
    <row r="1628" spans="1:28" ht="15" customHeight="1" x14ac:dyDescent="0.25">
      <c r="A1628" s="261"/>
      <c r="B1628" s="728"/>
      <c r="C1628" s="681"/>
      <c r="D1628" s="223"/>
      <c r="E1628" s="730"/>
      <c r="F1628" s="167" t="s">
        <v>183</v>
      </c>
      <c r="G1628" s="224" t="s">
        <v>184</v>
      </c>
      <c r="H1628" s="225" t="s">
        <v>178</v>
      </c>
      <c r="I1628" s="72"/>
      <c r="J1628" s="72"/>
      <c r="K1628" s="72"/>
      <c r="L1628" s="72"/>
      <c r="M1628" s="72"/>
      <c r="N1628" s="72"/>
      <c r="O1628" s="72"/>
      <c r="P1628" s="72"/>
      <c r="Q1628" s="72"/>
      <c r="R1628" s="72"/>
      <c r="S1628" s="72"/>
      <c r="T1628" s="72"/>
      <c r="U1628" s="72"/>
      <c r="V1628" s="72"/>
      <c r="W1628" s="72"/>
      <c r="X1628" s="72"/>
      <c r="Y1628" s="72"/>
      <c r="Z1628" s="72"/>
      <c r="AA1628" s="72"/>
      <c r="AB1628" s="72"/>
    </row>
    <row r="1629" spans="1:28" ht="15" customHeight="1" x14ac:dyDescent="0.2">
      <c r="A1629" s="261"/>
      <c r="B1629" s="170"/>
      <c r="C1629" s="89"/>
      <c r="D1629" s="89"/>
      <c r="E1629" s="171"/>
      <c r="F1629" s="172"/>
      <c r="G1629" s="89"/>
      <c r="H1629" s="226"/>
      <c r="I1629" s="72"/>
      <c r="J1629" s="72"/>
      <c r="K1629" s="72"/>
      <c r="L1629" s="72"/>
      <c r="M1629" s="72"/>
      <c r="N1629" s="72"/>
      <c r="O1629" s="72"/>
      <c r="P1629" s="72"/>
      <c r="Q1629" s="72"/>
      <c r="R1629" s="72"/>
      <c r="S1629" s="72"/>
      <c r="T1629" s="72"/>
      <c r="U1629" s="72"/>
      <c r="V1629" s="72"/>
      <c r="W1629" s="72"/>
      <c r="X1629" s="72"/>
      <c r="Y1629" s="72"/>
      <c r="Z1629" s="72"/>
      <c r="AA1629" s="72"/>
      <c r="AB1629" s="72"/>
    </row>
    <row r="1630" spans="1:28" ht="15" customHeight="1" x14ac:dyDescent="0.25">
      <c r="A1630" s="261"/>
      <c r="B1630" s="731" t="s">
        <v>185</v>
      </c>
      <c r="C1630" s="686"/>
      <c r="D1630" s="227"/>
      <c r="E1630" s="174"/>
      <c r="F1630" s="175"/>
      <c r="G1630" s="228"/>
      <c r="H1630" s="229">
        <f>SUM(H1631:H1634)</f>
        <v>7069.841197458506</v>
      </c>
      <c r="I1630" s="72"/>
      <c r="J1630" s="72"/>
      <c r="K1630" s="72"/>
      <c r="L1630" s="72"/>
      <c r="M1630" s="72"/>
      <c r="N1630" s="72"/>
      <c r="O1630" s="72"/>
      <c r="P1630" s="72"/>
      <c r="Q1630" s="72"/>
      <c r="R1630" s="72"/>
      <c r="S1630" s="72"/>
      <c r="T1630" s="72"/>
      <c r="U1630" s="72"/>
      <c r="V1630" s="72"/>
      <c r="W1630" s="72"/>
      <c r="X1630" s="72"/>
      <c r="Y1630" s="72"/>
      <c r="Z1630" s="72"/>
      <c r="AA1630" s="72"/>
      <c r="AB1630" s="72"/>
    </row>
    <row r="1631" spans="1:28" ht="15" customHeight="1" x14ac:dyDescent="0.25">
      <c r="A1631" s="261"/>
      <c r="B1631" s="270" t="str">
        <f>+'Lista de Precios'!$B$313</f>
        <v>Pintura latex cielorrasos</v>
      </c>
      <c r="C1631" s="67"/>
      <c r="D1631" s="251"/>
      <c r="E1631" s="180" t="str">
        <f>+'Lista de Precios'!$C$313</f>
        <v>l</v>
      </c>
      <c r="F1631" s="286">
        <f>+'Lista de Precios'!$D$313</f>
        <v>14656.199540222935</v>
      </c>
      <c r="G1631" s="68">
        <v>0.15</v>
      </c>
      <c r="H1631" s="232">
        <f>PRODUCT(F1631*G1631)</f>
        <v>2198.42993103344</v>
      </c>
      <c r="I1631" s="72"/>
      <c r="J1631" s="72"/>
      <c r="K1631" s="72"/>
      <c r="L1631" s="72"/>
      <c r="M1631" s="72"/>
      <c r="N1631" s="72"/>
      <c r="O1631" s="72"/>
      <c r="P1631" s="72"/>
      <c r="Q1631" s="72"/>
      <c r="R1631" s="72"/>
      <c r="S1631" s="72"/>
      <c r="T1631" s="72"/>
      <c r="U1631" s="72"/>
      <c r="V1631" s="72"/>
      <c r="W1631" s="72"/>
      <c r="X1631" s="72"/>
      <c r="Y1631" s="72"/>
      <c r="Z1631" s="72"/>
      <c r="AA1631" s="72"/>
      <c r="AB1631" s="72"/>
    </row>
    <row r="1632" spans="1:28" ht="15" customHeight="1" x14ac:dyDescent="0.25">
      <c r="A1632" s="261"/>
      <c r="B1632" s="270" t="str">
        <f>+'Lista de Precios'!$B$310</f>
        <v>Enduído plástico</v>
      </c>
      <c r="C1632" s="67"/>
      <c r="D1632" s="251"/>
      <c r="E1632" s="180" t="str">
        <f>+'Lista de Precios'!$C$310</f>
        <v>l</v>
      </c>
      <c r="F1632" s="286">
        <f>+'Lista de Precios'!$D$310</f>
        <v>4891.6248340000411</v>
      </c>
      <c r="G1632" s="68">
        <v>0.34</v>
      </c>
      <c r="H1632" s="232">
        <f>PRODUCT(F1632*G1632)</f>
        <v>1663.152443560014</v>
      </c>
      <c r="I1632" s="72"/>
      <c r="J1632" s="72"/>
      <c r="K1632" s="72"/>
      <c r="L1632" s="72"/>
      <c r="M1632" s="72"/>
      <c r="N1632" s="72"/>
      <c r="O1632" s="72"/>
      <c r="P1632" s="72"/>
      <c r="Q1632" s="72"/>
      <c r="R1632" s="72"/>
      <c r="S1632" s="72"/>
      <c r="T1632" s="72"/>
      <c r="U1632" s="72"/>
      <c r="V1632" s="72"/>
      <c r="W1632" s="72"/>
      <c r="X1632" s="72"/>
      <c r="Y1632" s="72"/>
      <c r="Z1632" s="72"/>
      <c r="AA1632" s="72"/>
      <c r="AB1632" s="72"/>
    </row>
    <row r="1633" spans="1:28" ht="15" customHeight="1" x14ac:dyDescent="0.25">
      <c r="A1633" s="261"/>
      <c r="B1633" s="215" t="str">
        <f>+'Lista de Precios'!$B$309</f>
        <v>Fijador al aguarás</v>
      </c>
      <c r="C1633" s="233"/>
      <c r="D1633" s="251"/>
      <c r="E1633" s="180" t="str">
        <f>+'Lista de Precios'!$C$309</f>
        <v>l</v>
      </c>
      <c r="F1633" s="311">
        <f>+'Lista de Precios'!$D$309</f>
        <v>23807.634319877772</v>
      </c>
      <c r="G1633" s="68">
        <v>0.12</v>
      </c>
      <c r="H1633" s="232">
        <f>PRODUCT(F1633*G1633)</f>
        <v>2856.9161183853325</v>
      </c>
      <c r="I1633" s="72"/>
      <c r="J1633" s="72"/>
      <c r="K1633" s="72"/>
      <c r="L1633" s="72"/>
      <c r="M1633" s="72"/>
      <c r="N1633" s="72"/>
      <c r="O1633" s="72"/>
      <c r="P1633" s="72"/>
      <c r="Q1633" s="72"/>
      <c r="R1633" s="72"/>
      <c r="S1633" s="72"/>
      <c r="T1633" s="72"/>
      <c r="U1633" s="72"/>
      <c r="V1633" s="72"/>
      <c r="W1633" s="72"/>
      <c r="X1633" s="72"/>
      <c r="Y1633" s="72"/>
      <c r="Z1633" s="72"/>
      <c r="AA1633" s="72"/>
      <c r="AB1633" s="72"/>
    </row>
    <row r="1634" spans="1:28" ht="15" customHeight="1" x14ac:dyDescent="0.25">
      <c r="A1634" s="261"/>
      <c r="B1634" s="751" t="str">
        <f>+'Lista de Precios'!$B$315</f>
        <v xml:space="preserve">Papel lija </v>
      </c>
      <c r="C1634" s="623"/>
      <c r="D1634" s="251"/>
      <c r="E1634" s="180" t="str">
        <f>+'Lista de Precios'!$C$315</f>
        <v>u</v>
      </c>
      <c r="F1634" s="181">
        <f>+'Lista de Precios'!$D$315</f>
        <v>1405.3708179188782</v>
      </c>
      <c r="G1634" s="68">
        <v>0.25</v>
      </c>
      <c r="H1634" s="232">
        <f>PRODUCT(F1634*G1634)</f>
        <v>351.34270447971954</v>
      </c>
      <c r="I1634" s="72"/>
      <c r="J1634" s="72"/>
      <c r="K1634" s="72"/>
      <c r="L1634" s="72"/>
      <c r="M1634" s="72"/>
      <c r="N1634" s="72"/>
      <c r="O1634" s="72"/>
      <c r="P1634" s="72"/>
      <c r="Q1634" s="72"/>
      <c r="R1634" s="72"/>
      <c r="S1634" s="72"/>
      <c r="T1634" s="72"/>
      <c r="U1634" s="72"/>
      <c r="V1634" s="72"/>
      <c r="W1634" s="72"/>
      <c r="X1634" s="72"/>
      <c r="Y1634" s="72"/>
      <c r="Z1634" s="72"/>
      <c r="AA1634" s="72"/>
      <c r="AB1634" s="72"/>
    </row>
    <row r="1635" spans="1:28" ht="15" customHeight="1" x14ac:dyDescent="0.25">
      <c r="A1635" s="261"/>
      <c r="B1635" s="215"/>
      <c r="C1635" s="233"/>
      <c r="D1635" s="288"/>
      <c r="E1635" s="180"/>
      <c r="F1635" s="181"/>
      <c r="G1635" s="68"/>
      <c r="H1635" s="232"/>
      <c r="I1635" s="72"/>
      <c r="J1635" s="72"/>
      <c r="K1635" s="72"/>
      <c r="L1635" s="72"/>
      <c r="M1635" s="72"/>
      <c r="N1635" s="72"/>
      <c r="O1635" s="72"/>
      <c r="P1635" s="72"/>
      <c r="Q1635" s="72"/>
      <c r="R1635" s="72"/>
      <c r="S1635" s="72"/>
      <c r="T1635" s="72"/>
      <c r="U1635" s="72"/>
      <c r="V1635" s="72"/>
      <c r="W1635" s="72"/>
      <c r="X1635" s="72"/>
      <c r="Y1635" s="72"/>
      <c r="Z1635" s="72"/>
      <c r="AA1635" s="72"/>
      <c r="AB1635" s="72"/>
    </row>
    <row r="1636" spans="1:28" ht="15" customHeight="1" x14ac:dyDescent="0.25">
      <c r="A1636" s="261"/>
      <c r="B1636" s="732" t="s">
        <v>186</v>
      </c>
      <c r="C1636" s="623"/>
      <c r="D1636" s="234"/>
      <c r="E1636" s="189"/>
      <c r="F1636" s="190"/>
      <c r="G1636" s="235"/>
      <c r="H1636" s="236">
        <f>SUM(H1637:H1638)</f>
        <v>5017.2504059999992</v>
      </c>
      <c r="I1636" s="72"/>
      <c r="J1636" s="72"/>
      <c r="K1636" s="72"/>
      <c r="L1636" s="72"/>
      <c r="M1636" s="72"/>
      <c r="N1636" s="72"/>
      <c r="O1636" s="72"/>
      <c r="P1636" s="72"/>
      <c r="Q1636" s="72"/>
      <c r="R1636" s="72"/>
      <c r="S1636" s="72"/>
      <c r="T1636" s="72"/>
      <c r="U1636" s="72"/>
      <c r="V1636" s="72"/>
      <c r="W1636" s="72"/>
      <c r="X1636" s="72"/>
      <c r="Y1636" s="72"/>
      <c r="Z1636" s="72"/>
      <c r="AA1636" s="72"/>
      <c r="AB1636" s="72"/>
    </row>
    <row r="1637" spans="1:28" ht="15" customHeight="1" x14ac:dyDescent="0.2">
      <c r="A1637" s="261"/>
      <c r="B1637" s="720" t="s">
        <v>187</v>
      </c>
      <c r="C1637" s="623"/>
      <c r="D1637" s="233"/>
      <c r="E1637" s="180" t="s">
        <v>188</v>
      </c>
      <c r="F1637" s="181">
        <f>+'Mano de Obra'!$J$8</f>
        <v>10110.714599999999</v>
      </c>
      <c r="G1637" s="68">
        <v>0.19</v>
      </c>
      <c r="H1637" s="232">
        <f>PRODUCT(F1637*G1637)</f>
        <v>1921.0357739999999</v>
      </c>
      <c r="I1637" s="72"/>
      <c r="J1637" s="72"/>
      <c r="K1637" s="72"/>
      <c r="L1637" s="72"/>
      <c r="M1637" s="72"/>
      <c r="N1637" s="72"/>
      <c r="O1637" s="72"/>
      <c r="P1637" s="72"/>
      <c r="Q1637" s="72"/>
      <c r="R1637" s="72"/>
      <c r="S1637" s="72"/>
      <c r="T1637" s="72"/>
      <c r="U1637" s="72"/>
      <c r="V1637" s="72"/>
      <c r="W1637" s="72"/>
      <c r="X1637" s="72"/>
      <c r="Y1637" s="72"/>
      <c r="Z1637" s="72"/>
      <c r="AA1637" s="72"/>
      <c r="AB1637" s="72"/>
    </row>
    <row r="1638" spans="1:28" ht="15" customHeight="1" x14ac:dyDescent="0.2">
      <c r="A1638" s="261"/>
      <c r="B1638" s="720" t="s">
        <v>191</v>
      </c>
      <c r="C1638" s="623"/>
      <c r="D1638" s="233"/>
      <c r="E1638" s="180" t="s">
        <v>188</v>
      </c>
      <c r="F1638" s="181">
        <f>+'Mano de Obra'!$J$10</f>
        <v>8600.5962</v>
      </c>
      <c r="G1638" s="68">
        <v>0.36</v>
      </c>
      <c r="H1638" s="232">
        <f>PRODUCT(F1638*G1638)</f>
        <v>3096.2146319999997</v>
      </c>
      <c r="I1638" s="72"/>
      <c r="J1638" s="72"/>
      <c r="K1638" s="72"/>
      <c r="L1638" s="72"/>
      <c r="M1638" s="72"/>
      <c r="N1638" s="72"/>
      <c r="O1638" s="72"/>
      <c r="P1638" s="72"/>
      <c r="Q1638" s="72"/>
      <c r="R1638" s="72"/>
      <c r="S1638" s="72"/>
      <c r="T1638" s="72"/>
      <c r="U1638" s="72"/>
      <c r="V1638" s="72"/>
      <c r="W1638" s="72"/>
      <c r="X1638" s="72"/>
      <c r="Y1638" s="72"/>
      <c r="Z1638" s="72"/>
      <c r="AA1638" s="72"/>
      <c r="AB1638" s="72"/>
    </row>
    <row r="1639" spans="1:28" ht="15" customHeight="1" x14ac:dyDescent="0.2">
      <c r="A1639" s="261"/>
      <c r="B1639" s="721"/>
      <c r="C1639" s="722"/>
      <c r="D1639" s="252"/>
      <c r="E1639" s="196"/>
      <c r="F1639" s="253"/>
      <c r="G1639" s="238"/>
      <c r="H1639" s="254"/>
      <c r="I1639" s="72"/>
      <c r="J1639" s="72"/>
      <c r="K1639" s="72"/>
      <c r="L1639" s="72"/>
      <c r="M1639" s="72"/>
      <c r="N1639" s="72"/>
      <c r="O1639" s="72"/>
      <c r="P1639" s="72"/>
      <c r="Q1639" s="72"/>
      <c r="R1639" s="72"/>
      <c r="S1639" s="72"/>
      <c r="T1639" s="72"/>
      <c r="U1639" s="72"/>
      <c r="V1639" s="72"/>
      <c r="W1639" s="72"/>
      <c r="X1639" s="72"/>
      <c r="Y1639" s="72"/>
      <c r="Z1639" s="72"/>
      <c r="AA1639" s="72"/>
      <c r="AB1639" s="72"/>
    </row>
    <row r="1640" spans="1:28" ht="15" customHeight="1" x14ac:dyDescent="0.2">
      <c r="A1640" s="261"/>
      <c r="B1640" s="200"/>
      <c r="C1640" s="240"/>
      <c r="D1640" s="240"/>
      <c r="E1640" s="171"/>
      <c r="F1640" s="172"/>
      <c r="G1640" s="184"/>
      <c r="H1640" s="64"/>
      <c r="I1640" s="72"/>
      <c r="J1640" s="72"/>
      <c r="K1640" s="72"/>
      <c r="L1640" s="72"/>
      <c r="M1640" s="72"/>
      <c r="N1640" s="72"/>
      <c r="O1640" s="72"/>
      <c r="P1640" s="72"/>
      <c r="Q1640" s="72"/>
      <c r="R1640" s="72"/>
      <c r="S1640" s="72"/>
      <c r="T1640" s="72"/>
      <c r="U1640" s="72"/>
      <c r="V1640" s="72"/>
      <c r="W1640" s="72"/>
      <c r="X1640" s="72"/>
      <c r="Y1640" s="72"/>
      <c r="Z1640" s="72"/>
      <c r="AA1640" s="72"/>
      <c r="AB1640" s="72"/>
    </row>
    <row r="1641" spans="1:28" ht="15" customHeight="1" x14ac:dyDescent="0.25">
      <c r="A1641" s="261"/>
      <c r="B1641" s="203"/>
      <c r="C1641" s="63"/>
      <c r="D1641" s="63"/>
      <c r="E1641" s="171"/>
      <c r="F1641" s="172"/>
      <c r="G1641" s="241" t="s">
        <v>190</v>
      </c>
      <c r="H1641" s="242">
        <f>SUM(H1630,H1636)</f>
        <v>12087.091603458506</v>
      </c>
      <c r="I1641" s="72"/>
      <c r="J1641" s="72"/>
      <c r="K1641" s="72"/>
      <c r="L1641" s="72"/>
      <c r="M1641" s="72"/>
      <c r="N1641" s="72"/>
      <c r="O1641" s="72"/>
      <c r="P1641" s="72"/>
      <c r="Q1641" s="72"/>
      <c r="R1641" s="72"/>
      <c r="S1641" s="72"/>
      <c r="T1641" s="72"/>
      <c r="U1641" s="72"/>
      <c r="V1641" s="72"/>
      <c r="W1641" s="72"/>
      <c r="X1641" s="72"/>
      <c r="Y1641" s="72"/>
      <c r="Z1641" s="72"/>
      <c r="AA1641" s="72"/>
      <c r="AB1641" s="72"/>
    </row>
    <row r="1642" spans="1:28" ht="15" customHeight="1" x14ac:dyDescent="0.2">
      <c r="A1642" s="261"/>
      <c r="B1642" s="170"/>
      <c r="C1642" s="89"/>
      <c r="D1642" s="89"/>
      <c r="E1642" s="171"/>
      <c r="F1642" s="172"/>
      <c r="G1642" s="89"/>
      <c r="H1642" s="226"/>
      <c r="I1642" s="72"/>
      <c r="J1642" s="72"/>
      <c r="K1642" s="72"/>
      <c r="L1642" s="72"/>
      <c r="M1642" s="72"/>
      <c r="N1642" s="72"/>
      <c r="O1642" s="72"/>
      <c r="P1642" s="72"/>
      <c r="Q1642" s="72"/>
      <c r="R1642" s="72"/>
      <c r="S1642" s="72"/>
      <c r="T1642" s="72"/>
      <c r="U1642" s="72"/>
      <c r="V1642" s="72"/>
      <c r="W1642" s="72"/>
      <c r="X1642" s="72"/>
      <c r="Y1642" s="72"/>
      <c r="Z1642" s="72"/>
      <c r="AA1642" s="72"/>
      <c r="AB1642" s="72"/>
    </row>
    <row r="1643" spans="1:28" ht="15" customHeight="1" x14ac:dyDescent="0.25">
      <c r="A1643" s="261"/>
      <c r="B1643" s="206"/>
      <c r="C1643" s="87"/>
      <c r="D1643" s="87"/>
      <c r="E1643" s="171"/>
      <c r="F1643" s="172"/>
      <c r="G1643" s="184"/>
      <c r="H1643" s="207"/>
      <c r="I1643" s="72"/>
      <c r="J1643" s="72"/>
      <c r="K1643" s="72"/>
      <c r="L1643" s="72"/>
      <c r="M1643" s="72"/>
      <c r="N1643" s="72"/>
      <c r="O1643" s="72"/>
      <c r="P1643" s="72"/>
      <c r="Q1643" s="72"/>
      <c r="R1643" s="72"/>
      <c r="S1643" s="72"/>
      <c r="T1643" s="72"/>
      <c r="U1643" s="72"/>
      <c r="V1643" s="72"/>
      <c r="W1643" s="72"/>
      <c r="X1643" s="72"/>
      <c r="Y1643" s="72"/>
      <c r="Z1643" s="72"/>
      <c r="AA1643" s="72"/>
      <c r="AB1643" s="72"/>
    </row>
    <row r="1644" spans="1:28" ht="15" customHeight="1" x14ac:dyDescent="0.25">
      <c r="A1644" s="261"/>
      <c r="B1644" s="262"/>
      <c r="C1644" s="263"/>
      <c r="D1644" s="263"/>
      <c r="E1644" s="264"/>
      <c r="F1644" s="265"/>
      <c r="G1644" s="266"/>
      <c r="H1644" s="267"/>
      <c r="I1644" s="72"/>
      <c r="J1644" s="72"/>
      <c r="K1644" s="72"/>
      <c r="L1644" s="72"/>
      <c r="M1644" s="72"/>
      <c r="N1644" s="72"/>
      <c r="O1644" s="72"/>
      <c r="P1644" s="72"/>
      <c r="Q1644" s="72"/>
      <c r="R1644" s="72"/>
      <c r="S1644" s="72"/>
      <c r="T1644" s="72"/>
      <c r="U1644" s="72"/>
      <c r="V1644" s="72"/>
      <c r="W1644" s="72"/>
      <c r="X1644" s="72"/>
      <c r="Y1644" s="72"/>
      <c r="Z1644" s="72"/>
      <c r="AA1644" s="72"/>
      <c r="AB1644" s="72"/>
    </row>
    <row r="1645" spans="1:28" ht="15" customHeight="1" x14ac:dyDescent="0.2">
      <c r="A1645" s="261"/>
      <c r="B1645" s="310">
        <f>+Presupuesto!$A$118</f>
        <v>21</v>
      </c>
      <c r="C1645" s="750" t="str">
        <f>+Presupuesto!$B$118</f>
        <v>PINTURA</v>
      </c>
      <c r="D1645" s="724"/>
      <c r="E1645" s="724"/>
      <c r="F1645" s="724"/>
      <c r="G1645" s="724"/>
      <c r="H1645" s="725"/>
      <c r="I1645" s="72"/>
      <c r="J1645" s="72"/>
      <c r="K1645" s="72"/>
      <c r="L1645" s="72"/>
      <c r="M1645" s="72"/>
      <c r="N1645" s="72"/>
      <c r="O1645" s="72"/>
      <c r="P1645" s="72"/>
      <c r="Q1645" s="72"/>
      <c r="R1645" s="72"/>
      <c r="S1645" s="72"/>
      <c r="T1645" s="72"/>
      <c r="U1645" s="72"/>
      <c r="V1645" s="72"/>
      <c r="W1645" s="72"/>
      <c r="X1645" s="72"/>
      <c r="Y1645" s="72"/>
      <c r="Z1645" s="72"/>
      <c r="AA1645" s="72"/>
      <c r="AB1645" s="72"/>
    </row>
    <row r="1646" spans="1:28" ht="15" customHeight="1" x14ac:dyDescent="0.2">
      <c r="A1646" s="261"/>
      <c r="B1646" s="160" t="str">
        <f>+Presupuesto!A122</f>
        <v>21.4</v>
      </c>
      <c r="C1646" s="723" t="str">
        <f>+Presupuesto!B122</f>
        <v>Esmalte sintetico</v>
      </c>
      <c r="D1646" s="724"/>
      <c r="E1646" s="724"/>
      <c r="F1646" s="724"/>
      <c r="G1646" s="725"/>
      <c r="H1646" s="161" t="str">
        <f>+Presupuesto!C122</f>
        <v>m2</v>
      </c>
      <c r="I1646" s="72"/>
      <c r="J1646" s="72"/>
      <c r="K1646" s="72"/>
      <c r="L1646" s="72"/>
      <c r="M1646" s="72"/>
      <c r="N1646" s="72"/>
      <c r="O1646" s="72"/>
      <c r="P1646" s="72"/>
      <c r="Q1646" s="72"/>
      <c r="R1646" s="72"/>
      <c r="S1646" s="72"/>
      <c r="T1646" s="72"/>
      <c r="U1646" s="72"/>
      <c r="V1646" s="72"/>
      <c r="W1646" s="72"/>
      <c r="X1646" s="72"/>
      <c r="Y1646" s="72"/>
      <c r="Z1646" s="72"/>
      <c r="AA1646" s="72"/>
      <c r="AB1646" s="72"/>
    </row>
    <row r="1647" spans="1:28" ht="15" customHeight="1" x14ac:dyDescent="0.25">
      <c r="A1647" s="261"/>
      <c r="B1647" s="726" t="s">
        <v>180</v>
      </c>
      <c r="C1647" s="727"/>
      <c r="D1647" s="220"/>
      <c r="E1647" s="729" t="s">
        <v>177</v>
      </c>
      <c r="F1647" s="163" t="s">
        <v>181</v>
      </c>
      <c r="G1647" s="221" t="s">
        <v>182</v>
      </c>
      <c r="H1647" s="222" t="s">
        <v>181</v>
      </c>
      <c r="I1647" s="72"/>
      <c r="J1647" s="72"/>
      <c r="K1647" s="72"/>
      <c r="L1647" s="72"/>
      <c r="M1647" s="72"/>
      <c r="N1647" s="72"/>
      <c r="O1647" s="72"/>
      <c r="P1647" s="72"/>
      <c r="Q1647" s="72"/>
      <c r="R1647" s="72"/>
      <c r="S1647" s="72"/>
      <c r="T1647" s="72"/>
      <c r="U1647" s="72"/>
      <c r="V1647" s="72"/>
      <c r="W1647" s="72"/>
      <c r="X1647" s="72"/>
      <c r="Y1647" s="72"/>
      <c r="Z1647" s="72"/>
      <c r="AA1647" s="72"/>
      <c r="AB1647" s="72"/>
    </row>
    <row r="1648" spans="1:28" ht="15" customHeight="1" x14ac:dyDescent="0.25">
      <c r="A1648" s="261"/>
      <c r="B1648" s="728"/>
      <c r="C1648" s="681"/>
      <c r="D1648" s="223"/>
      <c r="E1648" s="730"/>
      <c r="F1648" s="167" t="s">
        <v>183</v>
      </c>
      <c r="G1648" s="224" t="s">
        <v>184</v>
      </c>
      <c r="H1648" s="225" t="s">
        <v>178</v>
      </c>
      <c r="I1648" s="72"/>
      <c r="J1648" s="72"/>
      <c r="K1648" s="72"/>
      <c r="L1648" s="72"/>
      <c r="M1648" s="72"/>
      <c r="N1648" s="72"/>
      <c r="O1648" s="72"/>
      <c r="P1648" s="72"/>
      <c r="Q1648" s="72"/>
      <c r="R1648" s="72"/>
      <c r="S1648" s="72"/>
      <c r="T1648" s="72"/>
      <c r="U1648" s="72"/>
      <c r="V1648" s="72"/>
      <c r="W1648" s="72"/>
      <c r="X1648" s="72"/>
      <c r="Y1648" s="72"/>
      <c r="Z1648" s="72"/>
      <c r="AA1648" s="72"/>
      <c r="AB1648" s="72"/>
    </row>
    <row r="1649" spans="1:28" ht="15" customHeight="1" x14ac:dyDescent="0.2">
      <c r="A1649" s="261"/>
      <c r="B1649" s="170"/>
      <c r="C1649" s="89"/>
      <c r="D1649" s="89"/>
      <c r="E1649" s="171"/>
      <c r="F1649" s="172"/>
      <c r="G1649" s="89"/>
      <c r="H1649" s="226"/>
      <c r="I1649" s="72"/>
      <c r="J1649" s="72"/>
      <c r="K1649" s="72"/>
      <c r="L1649" s="72"/>
      <c r="M1649" s="72"/>
      <c r="N1649" s="72"/>
      <c r="O1649" s="72"/>
      <c r="P1649" s="72"/>
      <c r="Q1649" s="72"/>
      <c r="R1649" s="72"/>
      <c r="S1649" s="72"/>
      <c r="T1649" s="72"/>
      <c r="U1649" s="72"/>
      <c r="V1649" s="72"/>
      <c r="W1649" s="72"/>
      <c r="X1649" s="72"/>
      <c r="Y1649" s="72"/>
      <c r="Z1649" s="72"/>
      <c r="AA1649" s="72"/>
      <c r="AB1649" s="72"/>
    </row>
    <row r="1650" spans="1:28" ht="15" customHeight="1" x14ac:dyDescent="0.25">
      <c r="A1650" s="261"/>
      <c r="B1650" s="731" t="s">
        <v>185</v>
      </c>
      <c r="C1650" s="686"/>
      <c r="D1650" s="227"/>
      <c r="E1650" s="174"/>
      <c r="F1650" s="175"/>
      <c r="G1650" s="228"/>
      <c r="H1650" s="229">
        <f>SUM(H1651:H1654)</f>
        <v>8507.8239668226506</v>
      </c>
      <c r="I1650" s="72"/>
      <c r="J1650" s="72"/>
      <c r="K1650" s="72"/>
      <c r="L1650" s="72"/>
      <c r="M1650" s="72"/>
      <c r="N1650" s="72"/>
      <c r="O1650" s="72"/>
      <c r="P1650" s="72"/>
      <c r="Q1650" s="72"/>
      <c r="R1650" s="72"/>
      <c r="S1650" s="72"/>
      <c r="T1650" s="72"/>
      <c r="U1650" s="72"/>
      <c r="V1650" s="72"/>
      <c r="W1650" s="72"/>
      <c r="X1650" s="72"/>
      <c r="Y1650" s="72"/>
      <c r="Z1650" s="72"/>
      <c r="AA1650" s="72"/>
      <c r="AB1650" s="72"/>
    </row>
    <row r="1651" spans="1:28" ht="15" customHeight="1" x14ac:dyDescent="0.25">
      <c r="A1651" s="261"/>
      <c r="B1651" s="270" t="str">
        <f>+'Lista de Precios'!$B$307</f>
        <v>Esmalte sintético blanco</v>
      </c>
      <c r="C1651" s="67"/>
      <c r="D1651" s="251"/>
      <c r="E1651" s="180" t="str">
        <f>+'Lista de Precios'!$C$307</f>
        <v>l</v>
      </c>
      <c r="F1651" s="181">
        <f>+'Lista de Precios'!$D$307</f>
        <v>35940.875303909823</v>
      </c>
      <c r="G1651" s="68">
        <v>0.15</v>
      </c>
      <c r="H1651" s="232">
        <f>PRODUCT(F1651*G1651)</f>
        <v>5391.1312955864732</v>
      </c>
      <c r="I1651" s="72"/>
      <c r="J1651" s="72"/>
      <c r="K1651" s="72"/>
      <c r="L1651" s="72"/>
      <c r="M1651" s="72"/>
      <c r="N1651" s="72"/>
      <c r="O1651" s="72"/>
      <c r="P1651" s="72"/>
      <c r="Q1651" s="72"/>
      <c r="R1651" s="72"/>
      <c r="S1651" s="72"/>
      <c r="T1651" s="72"/>
      <c r="U1651" s="72"/>
      <c r="V1651" s="72"/>
      <c r="W1651" s="72"/>
      <c r="X1651" s="72"/>
      <c r="Y1651" s="72"/>
      <c r="Z1651" s="72"/>
      <c r="AA1651" s="72"/>
      <c r="AB1651" s="72"/>
    </row>
    <row r="1652" spans="1:28" ht="15" customHeight="1" x14ac:dyDescent="0.25">
      <c r="A1652" s="261"/>
      <c r="B1652" s="734" t="str">
        <f>+'Lista de Precios'!$B$304</f>
        <v>Aguarrás</v>
      </c>
      <c r="C1652" s="623"/>
      <c r="D1652" s="251"/>
      <c r="E1652" s="180" t="str">
        <f>+'Lista de Precios'!$C$304</f>
        <v>l</v>
      </c>
      <c r="F1652" s="181">
        <f>+'Lista de Precios'!$D$304</f>
        <v>12835.214889738858</v>
      </c>
      <c r="G1652" s="68">
        <v>0.1</v>
      </c>
      <c r="H1652" s="232">
        <f>PRODUCT(F1652*G1652)</f>
        <v>1283.5214889738859</v>
      </c>
      <c r="I1652" s="72"/>
      <c r="J1652" s="72"/>
      <c r="K1652" s="72"/>
      <c r="L1652" s="72"/>
      <c r="M1652" s="72"/>
      <c r="N1652" s="72"/>
      <c r="O1652" s="72"/>
      <c r="P1652" s="72"/>
      <c r="Q1652" s="72"/>
      <c r="R1652" s="72"/>
      <c r="S1652" s="72"/>
      <c r="T1652" s="72"/>
      <c r="U1652" s="72"/>
      <c r="V1652" s="72"/>
      <c r="W1652" s="72"/>
      <c r="X1652" s="72"/>
      <c r="Y1652" s="72"/>
      <c r="Z1652" s="72"/>
      <c r="AA1652" s="72"/>
      <c r="AB1652" s="72"/>
    </row>
    <row r="1653" spans="1:28" ht="15" customHeight="1" x14ac:dyDescent="0.25">
      <c r="A1653" s="261"/>
      <c r="B1653" s="215" t="str">
        <f>+'Lista de Precios'!$B$305</f>
        <v>Atióxido rojo plata</v>
      </c>
      <c r="C1653" s="233"/>
      <c r="D1653" s="251"/>
      <c r="E1653" s="180" t="str">
        <f>+'Lista de Precios'!$C$305</f>
        <v>l</v>
      </c>
      <c r="F1653" s="181">
        <f>+'Lista de Precios'!$D$305</f>
        <v>16464.760864250788</v>
      </c>
      <c r="G1653" s="68">
        <v>0.09</v>
      </c>
      <c r="H1653" s="232">
        <f>PRODUCT(F1653*G1653)</f>
        <v>1481.8284777825709</v>
      </c>
      <c r="I1653" s="72"/>
      <c r="J1653" s="72"/>
      <c r="K1653" s="72"/>
      <c r="L1653" s="72"/>
      <c r="M1653" s="72"/>
      <c r="N1653" s="72"/>
      <c r="O1653" s="72"/>
      <c r="P1653" s="72"/>
      <c r="Q1653" s="72"/>
      <c r="R1653" s="72"/>
      <c r="S1653" s="72"/>
      <c r="T1653" s="72"/>
      <c r="U1653" s="72"/>
      <c r="V1653" s="72"/>
      <c r="W1653" s="72"/>
      <c r="X1653" s="72"/>
      <c r="Y1653" s="72"/>
      <c r="Z1653" s="72"/>
      <c r="AA1653" s="72"/>
      <c r="AB1653" s="72"/>
    </row>
    <row r="1654" spans="1:28" ht="15" customHeight="1" x14ac:dyDescent="0.25">
      <c r="A1654" s="261"/>
      <c r="B1654" s="751" t="str">
        <f>+'Lista de Precios'!$B$315</f>
        <v xml:space="preserve">Papel lija </v>
      </c>
      <c r="C1654" s="623"/>
      <c r="D1654" s="251"/>
      <c r="E1654" s="180" t="str">
        <f>+'Lista de Precios'!$C$315</f>
        <v>u</v>
      </c>
      <c r="F1654" s="181">
        <f>+'Lista de Precios'!$D$315</f>
        <v>1405.3708179188782</v>
      </c>
      <c r="G1654" s="68">
        <v>0.25</v>
      </c>
      <c r="H1654" s="232">
        <f>PRODUCT(F1654*G1654)</f>
        <v>351.34270447971954</v>
      </c>
      <c r="I1654" s="72"/>
      <c r="J1654" s="72"/>
      <c r="K1654" s="72"/>
      <c r="L1654" s="72"/>
      <c r="M1654" s="72"/>
      <c r="N1654" s="72"/>
      <c r="O1654" s="72"/>
      <c r="P1654" s="72"/>
      <c r="Q1654" s="72"/>
      <c r="R1654" s="72"/>
      <c r="S1654" s="72"/>
      <c r="T1654" s="72"/>
      <c r="U1654" s="72"/>
      <c r="V1654" s="72"/>
      <c r="W1654" s="72"/>
      <c r="X1654" s="72"/>
      <c r="Y1654" s="72"/>
      <c r="Z1654" s="72"/>
      <c r="AA1654" s="72"/>
      <c r="AB1654" s="72"/>
    </row>
    <row r="1655" spans="1:28" ht="15" customHeight="1" x14ac:dyDescent="0.25">
      <c r="A1655" s="261"/>
      <c r="B1655" s="215"/>
      <c r="C1655" s="233"/>
      <c r="D1655" s="251"/>
      <c r="E1655" s="180"/>
      <c r="F1655" s="181"/>
      <c r="G1655" s="68"/>
      <c r="H1655" s="232"/>
      <c r="I1655" s="72"/>
      <c r="J1655" s="72"/>
      <c r="K1655" s="72"/>
      <c r="L1655" s="72"/>
      <c r="M1655" s="72"/>
      <c r="N1655" s="72"/>
      <c r="O1655" s="72"/>
      <c r="P1655" s="72"/>
      <c r="Q1655" s="72"/>
      <c r="R1655" s="72"/>
      <c r="S1655" s="72"/>
      <c r="T1655" s="72"/>
      <c r="U1655" s="72"/>
      <c r="V1655" s="72"/>
      <c r="W1655" s="72"/>
      <c r="X1655" s="72"/>
      <c r="Y1655" s="72"/>
      <c r="Z1655" s="72"/>
      <c r="AA1655" s="72"/>
      <c r="AB1655" s="72"/>
    </row>
    <row r="1656" spans="1:28" ht="15" customHeight="1" x14ac:dyDescent="0.25">
      <c r="A1656" s="261"/>
      <c r="B1656" s="732" t="s">
        <v>186</v>
      </c>
      <c r="C1656" s="623"/>
      <c r="D1656" s="234"/>
      <c r="E1656" s="189"/>
      <c r="F1656" s="190"/>
      <c r="G1656" s="235"/>
      <c r="H1656" s="236">
        <f>SUM(H1657:H1658)</f>
        <v>8234.2745099999993</v>
      </c>
      <c r="I1656" s="72"/>
      <c r="J1656" s="72"/>
      <c r="K1656" s="72"/>
      <c r="L1656" s="72"/>
      <c r="M1656" s="72"/>
      <c r="N1656" s="72"/>
      <c r="O1656" s="72"/>
      <c r="P1656" s="72"/>
      <c r="Q1656" s="72"/>
      <c r="R1656" s="72"/>
      <c r="S1656" s="72"/>
      <c r="T1656" s="72"/>
      <c r="U1656" s="72"/>
      <c r="V1656" s="72"/>
      <c r="W1656" s="72"/>
      <c r="X1656" s="72"/>
      <c r="Y1656" s="72"/>
      <c r="Z1656" s="72"/>
      <c r="AA1656" s="72"/>
      <c r="AB1656" s="72"/>
    </row>
    <row r="1657" spans="1:28" ht="15" customHeight="1" x14ac:dyDescent="0.2">
      <c r="A1657" s="261"/>
      <c r="B1657" s="720" t="s">
        <v>187</v>
      </c>
      <c r="C1657" s="623"/>
      <c r="D1657" s="233"/>
      <c r="E1657" s="180" t="s">
        <v>188</v>
      </c>
      <c r="F1657" s="181">
        <f>+'Mano de Obra'!$J$8</f>
        <v>10110.714599999999</v>
      </c>
      <c r="G1657" s="68">
        <v>0.27</v>
      </c>
      <c r="H1657" s="232">
        <f>PRODUCT(F1657*G1657)</f>
        <v>2729.8929419999999</v>
      </c>
      <c r="I1657" s="72"/>
      <c r="J1657" s="72"/>
      <c r="K1657" s="72"/>
      <c r="L1657" s="72"/>
      <c r="M1657" s="72"/>
      <c r="N1657" s="72"/>
      <c r="O1657" s="72"/>
      <c r="P1657" s="72"/>
      <c r="Q1657" s="72"/>
      <c r="R1657" s="72"/>
      <c r="S1657" s="72"/>
      <c r="T1657" s="72"/>
      <c r="U1657" s="72"/>
      <c r="V1657" s="72"/>
      <c r="W1657" s="72"/>
      <c r="X1657" s="72"/>
      <c r="Y1657" s="72"/>
      <c r="Z1657" s="72"/>
      <c r="AA1657" s="72"/>
      <c r="AB1657" s="72"/>
    </row>
    <row r="1658" spans="1:28" ht="15" customHeight="1" x14ac:dyDescent="0.2">
      <c r="A1658" s="261"/>
      <c r="B1658" s="720" t="s">
        <v>191</v>
      </c>
      <c r="C1658" s="623"/>
      <c r="D1658" s="233"/>
      <c r="E1658" s="180" t="s">
        <v>188</v>
      </c>
      <c r="F1658" s="181">
        <f>+'Mano de Obra'!$J$10</f>
        <v>8600.5962</v>
      </c>
      <c r="G1658" s="68">
        <v>0.64</v>
      </c>
      <c r="H1658" s="232">
        <f>PRODUCT(F1658*G1658)</f>
        <v>5504.3815679999998</v>
      </c>
      <c r="I1658" s="72"/>
      <c r="J1658" s="72"/>
      <c r="K1658" s="72"/>
      <c r="L1658" s="72"/>
      <c r="M1658" s="72"/>
      <c r="N1658" s="72"/>
      <c r="O1658" s="72"/>
      <c r="P1658" s="72"/>
      <c r="Q1658" s="72"/>
      <c r="R1658" s="72"/>
      <c r="S1658" s="72"/>
      <c r="T1658" s="72"/>
      <c r="U1658" s="72"/>
      <c r="V1658" s="72"/>
      <c r="W1658" s="72"/>
      <c r="X1658" s="72"/>
      <c r="Y1658" s="72"/>
      <c r="Z1658" s="72"/>
      <c r="AA1658" s="72"/>
      <c r="AB1658" s="72"/>
    </row>
    <row r="1659" spans="1:28" ht="15" customHeight="1" x14ac:dyDescent="0.2">
      <c r="A1659" s="261"/>
      <c r="B1659" s="721"/>
      <c r="C1659" s="722"/>
      <c r="D1659" s="252"/>
      <c r="E1659" s="196"/>
      <c r="F1659" s="253"/>
      <c r="G1659" s="238"/>
      <c r="H1659" s="254"/>
      <c r="I1659" s="72"/>
      <c r="J1659" s="72"/>
      <c r="K1659" s="72"/>
      <c r="L1659" s="72"/>
      <c r="M1659" s="72"/>
      <c r="N1659" s="72"/>
      <c r="O1659" s="72"/>
      <c r="P1659" s="72"/>
      <c r="Q1659" s="72"/>
      <c r="R1659" s="72"/>
      <c r="S1659" s="72"/>
      <c r="T1659" s="72"/>
      <c r="U1659" s="72"/>
      <c r="V1659" s="72"/>
      <c r="W1659" s="72"/>
      <c r="X1659" s="72"/>
      <c r="Y1659" s="72"/>
      <c r="Z1659" s="72"/>
      <c r="AA1659" s="72"/>
      <c r="AB1659" s="72"/>
    </row>
    <row r="1660" spans="1:28" ht="15" customHeight="1" x14ac:dyDescent="0.2">
      <c r="A1660" s="261"/>
      <c r="B1660" s="200"/>
      <c r="C1660" s="240"/>
      <c r="D1660" s="240"/>
      <c r="E1660" s="171"/>
      <c r="F1660" s="172"/>
      <c r="G1660" s="184"/>
      <c r="H1660" s="64"/>
      <c r="I1660" s="72"/>
      <c r="J1660" s="72"/>
      <c r="K1660" s="72"/>
      <c r="L1660" s="72"/>
      <c r="M1660" s="72"/>
      <c r="N1660" s="72"/>
      <c r="O1660" s="72"/>
      <c r="P1660" s="72"/>
      <c r="Q1660" s="72"/>
      <c r="R1660" s="72"/>
      <c r="S1660" s="72"/>
      <c r="T1660" s="72"/>
      <c r="U1660" s="72"/>
      <c r="V1660" s="72"/>
      <c r="W1660" s="72"/>
      <c r="X1660" s="72"/>
      <c r="Y1660" s="72"/>
      <c r="Z1660" s="72"/>
      <c r="AA1660" s="72"/>
      <c r="AB1660" s="72"/>
    </row>
    <row r="1661" spans="1:28" ht="15" customHeight="1" x14ac:dyDescent="0.25">
      <c r="A1661" s="261"/>
      <c r="B1661" s="203"/>
      <c r="C1661" s="63"/>
      <c r="D1661" s="63"/>
      <c r="E1661" s="171"/>
      <c r="F1661" s="172"/>
      <c r="G1661" s="241" t="s">
        <v>190</v>
      </c>
      <c r="H1661" s="242">
        <f>SUM(H1650,H1656)</f>
        <v>16742.098476822648</v>
      </c>
      <c r="I1661" s="72"/>
      <c r="J1661" s="72"/>
      <c r="K1661" s="72"/>
      <c r="L1661" s="72"/>
      <c r="M1661" s="72"/>
      <c r="N1661" s="72"/>
      <c r="O1661" s="72"/>
      <c r="P1661" s="72"/>
      <c r="Q1661" s="72"/>
      <c r="R1661" s="72"/>
      <c r="S1661" s="72"/>
      <c r="T1661" s="72"/>
      <c r="U1661" s="72"/>
      <c r="V1661" s="72"/>
      <c r="W1661" s="72"/>
      <c r="X1661" s="72"/>
      <c r="Y1661" s="72"/>
      <c r="Z1661" s="72"/>
      <c r="AA1661" s="72"/>
      <c r="AB1661" s="72"/>
    </row>
    <row r="1662" spans="1:28" ht="15" customHeight="1" x14ac:dyDescent="0.25">
      <c r="A1662" s="261"/>
      <c r="B1662" s="206"/>
      <c r="C1662" s="87"/>
      <c r="D1662" s="87"/>
      <c r="E1662" s="171"/>
      <c r="F1662" s="172"/>
      <c r="G1662" s="184"/>
      <c r="H1662" s="207"/>
      <c r="I1662" s="72"/>
      <c r="J1662" s="72"/>
      <c r="K1662" s="72"/>
      <c r="L1662" s="72"/>
      <c r="M1662" s="72"/>
      <c r="N1662" s="72"/>
      <c r="O1662" s="72"/>
      <c r="P1662" s="72"/>
      <c r="Q1662" s="72"/>
      <c r="R1662" s="72"/>
      <c r="S1662" s="72"/>
      <c r="T1662" s="72"/>
      <c r="U1662" s="72"/>
      <c r="V1662" s="72"/>
      <c r="W1662" s="72"/>
      <c r="X1662" s="72"/>
      <c r="Y1662" s="72"/>
      <c r="Z1662" s="72"/>
      <c r="AA1662" s="72"/>
      <c r="AB1662" s="72"/>
    </row>
    <row r="1663" spans="1:28" ht="15" customHeight="1" x14ac:dyDescent="0.2">
      <c r="A1663" s="261"/>
      <c r="B1663" s="203"/>
      <c r="C1663" s="63"/>
      <c r="D1663" s="63"/>
      <c r="E1663" s="171"/>
      <c r="F1663" s="172"/>
      <c r="G1663" s="63"/>
      <c r="H1663" s="64"/>
      <c r="I1663" s="72"/>
      <c r="J1663" s="72"/>
      <c r="K1663" s="72"/>
      <c r="L1663" s="72"/>
      <c r="M1663" s="72"/>
      <c r="N1663" s="72"/>
      <c r="O1663" s="72"/>
      <c r="P1663" s="72"/>
      <c r="Q1663" s="72"/>
      <c r="R1663" s="72"/>
      <c r="S1663" s="72"/>
      <c r="T1663" s="72"/>
      <c r="U1663" s="72"/>
      <c r="V1663" s="72"/>
      <c r="W1663" s="72"/>
      <c r="X1663" s="72"/>
      <c r="Y1663" s="72"/>
      <c r="Z1663" s="72"/>
      <c r="AA1663" s="72"/>
      <c r="AB1663" s="72"/>
    </row>
    <row r="1664" spans="1:28" ht="15" customHeight="1" x14ac:dyDescent="0.25">
      <c r="A1664" s="261"/>
      <c r="B1664" s="262"/>
      <c r="C1664" s="263"/>
      <c r="D1664" s="263"/>
      <c r="E1664" s="264"/>
      <c r="F1664" s="265"/>
      <c r="G1664" s="266"/>
      <c r="H1664" s="267"/>
      <c r="I1664" s="72"/>
      <c r="J1664" s="72"/>
      <c r="K1664" s="72"/>
      <c r="L1664" s="72"/>
      <c r="M1664" s="72"/>
      <c r="N1664" s="72"/>
      <c r="O1664" s="72"/>
      <c r="P1664" s="72"/>
      <c r="Q1664" s="72"/>
      <c r="R1664" s="72"/>
      <c r="S1664" s="72"/>
      <c r="T1664" s="72"/>
      <c r="U1664" s="72"/>
      <c r="V1664" s="72"/>
      <c r="W1664" s="72"/>
      <c r="X1664" s="72"/>
      <c r="Y1664" s="72"/>
      <c r="Z1664" s="72"/>
      <c r="AA1664" s="72"/>
      <c r="AB1664" s="72"/>
    </row>
    <row r="1665" spans="1:28" ht="15" customHeight="1" x14ac:dyDescent="0.2">
      <c r="A1665" s="261"/>
      <c r="B1665" s="310">
        <f>+Presupuesto!$A$118</f>
        <v>21</v>
      </c>
      <c r="C1665" s="750" t="str">
        <f>+Presupuesto!$B$118</f>
        <v>PINTURA</v>
      </c>
      <c r="D1665" s="724"/>
      <c r="E1665" s="724"/>
      <c r="F1665" s="724"/>
      <c r="G1665" s="724"/>
      <c r="H1665" s="725"/>
      <c r="I1665" s="72"/>
      <c r="J1665" s="72"/>
      <c r="K1665" s="72"/>
      <c r="L1665" s="72"/>
      <c r="M1665" s="72"/>
      <c r="N1665" s="72"/>
      <c r="O1665" s="72"/>
      <c r="P1665" s="72"/>
      <c r="Q1665" s="72"/>
      <c r="R1665" s="72"/>
      <c r="S1665" s="72"/>
      <c r="T1665" s="72"/>
      <c r="U1665" s="72"/>
      <c r="V1665" s="72"/>
      <c r="W1665" s="72"/>
      <c r="X1665" s="72"/>
      <c r="Y1665" s="72"/>
      <c r="Z1665" s="72"/>
      <c r="AA1665" s="72"/>
      <c r="AB1665" s="72"/>
    </row>
    <row r="1666" spans="1:28" ht="15" customHeight="1" x14ac:dyDescent="0.2">
      <c r="A1666" s="261"/>
      <c r="B1666" s="160" t="str">
        <f>+Presupuesto!A123</f>
        <v>21.5</v>
      </c>
      <c r="C1666" s="723" t="str">
        <f>+Presupuesto!B123</f>
        <v>Impregnante en carpinteria de madera</v>
      </c>
      <c r="D1666" s="724"/>
      <c r="E1666" s="724"/>
      <c r="F1666" s="724"/>
      <c r="G1666" s="725"/>
      <c r="H1666" s="161" t="str">
        <f>+Presupuesto!C123</f>
        <v>m2</v>
      </c>
      <c r="I1666" s="72"/>
      <c r="J1666" s="72"/>
      <c r="K1666" s="72"/>
      <c r="L1666" s="72"/>
      <c r="M1666" s="72"/>
      <c r="N1666" s="72"/>
      <c r="O1666" s="72"/>
      <c r="P1666" s="72"/>
      <c r="Q1666" s="72"/>
      <c r="R1666" s="72"/>
      <c r="S1666" s="72"/>
      <c r="T1666" s="72"/>
      <c r="U1666" s="72"/>
      <c r="V1666" s="72"/>
      <c r="W1666" s="72"/>
      <c r="X1666" s="72"/>
      <c r="Y1666" s="72"/>
      <c r="Z1666" s="72"/>
      <c r="AA1666" s="72"/>
      <c r="AB1666" s="72"/>
    </row>
    <row r="1667" spans="1:28" ht="15" customHeight="1" x14ac:dyDescent="0.25">
      <c r="A1667" s="261"/>
      <c r="B1667" s="726" t="s">
        <v>180</v>
      </c>
      <c r="C1667" s="727"/>
      <c r="D1667" s="220"/>
      <c r="E1667" s="729" t="s">
        <v>177</v>
      </c>
      <c r="F1667" s="163" t="s">
        <v>181</v>
      </c>
      <c r="G1667" s="221" t="s">
        <v>182</v>
      </c>
      <c r="H1667" s="222" t="s">
        <v>181</v>
      </c>
      <c r="I1667" s="72"/>
      <c r="J1667" s="72"/>
      <c r="K1667" s="72"/>
      <c r="L1667" s="72"/>
      <c r="M1667" s="72"/>
      <c r="N1667" s="72"/>
      <c r="O1667" s="72"/>
      <c r="P1667" s="72"/>
      <c r="Q1667" s="72"/>
      <c r="R1667" s="72"/>
      <c r="S1667" s="72"/>
      <c r="T1667" s="72"/>
      <c r="U1667" s="72"/>
      <c r="V1667" s="72"/>
      <c r="W1667" s="72"/>
      <c r="X1667" s="72"/>
      <c r="Y1667" s="72"/>
      <c r="Z1667" s="72"/>
      <c r="AA1667" s="72"/>
      <c r="AB1667" s="72"/>
    </row>
    <row r="1668" spans="1:28" ht="15" customHeight="1" x14ac:dyDescent="0.25">
      <c r="A1668" s="261"/>
      <c r="B1668" s="728"/>
      <c r="C1668" s="681"/>
      <c r="D1668" s="223"/>
      <c r="E1668" s="730"/>
      <c r="F1668" s="167" t="s">
        <v>183</v>
      </c>
      <c r="G1668" s="224" t="s">
        <v>184</v>
      </c>
      <c r="H1668" s="225" t="s">
        <v>178</v>
      </c>
      <c r="I1668" s="72"/>
      <c r="J1668" s="72"/>
      <c r="K1668" s="72"/>
      <c r="L1668" s="72"/>
      <c r="M1668" s="72"/>
      <c r="N1668" s="72"/>
      <c r="O1668" s="72"/>
      <c r="P1668" s="72"/>
      <c r="Q1668" s="72"/>
      <c r="R1668" s="72"/>
      <c r="S1668" s="72"/>
      <c r="T1668" s="72"/>
      <c r="U1668" s="72"/>
      <c r="V1668" s="72"/>
      <c r="W1668" s="72"/>
      <c r="X1668" s="72"/>
      <c r="Y1668" s="72"/>
      <c r="Z1668" s="72"/>
      <c r="AA1668" s="72"/>
      <c r="AB1668" s="72"/>
    </row>
    <row r="1669" spans="1:28" ht="15" customHeight="1" x14ac:dyDescent="0.2">
      <c r="A1669" s="261"/>
      <c r="B1669" s="170"/>
      <c r="C1669" s="89"/>
      <c r="D1669" s="89"/>
      <c r="E1669" s="171"/>
      <c r="F1669" s="172"/>
      <c r="G1669" s="89"/>
      <c r="H1669" s="226"/>
      <c r="I1669" s="72"/>
      <c r="J1669" s="72"/>
      <c r="K1669" s="72"/>
      <c r="L1669" s="72"/>
      <c r="M1669" s="72"/>
      <c r="N1669" s="72"/>
      <c r="O1669" s="72"/>
      <c r="P1669" s="72"/>
      <c r="Q1669" s="72"/>
      <c r="R1669" s="72"/>
      <c r="S1669" s="72"/>
      <c r="T1669" s="72"/>
      <c r="U1669" s="72"/>
      <c r="V1669" s="72"/>
      <c r="W1669" s="72"/>
      <c r="X1669" s="72"/>
      <c r="Y1669" s="72"/>
      <c r="Z1669" s="72"/>
      <c r="AA1669" s="72"/>
      <c r="AB1669" s="72"/>
    </row>
    <row r="1670" spans="1:28" ht="15" customHeight="1" x14ac:dyDescent="0.25">
      <c r="A1670" s="261"/>
      <c r="B1670" s="731" t="s">
        <v>185</v>
      </c>
      <c r="C1670" s="686"/>
      <c r="D1670" s="227"/>
      <c r="E1670" s="174"/>
      <c r="F1670" s="175"/>
      <c r="G1670" s="228"/>
      <c r="H1670" s="229">
        <f>SUM(H1671:H1673)</f>
        <v>5927.4520546831563</v>
      </c>
      <c r="I1670" s="72"/>
      <c r="J1670" s="72"/>
      <c r="K1670" s="72"/>
      <c r="L1670" s="72"/>
      <c r="M1670" s="72"/>
      <c r="N1670" s="72"/>
      <c r="O1670" s="72"/>
      <c r="P1670" s="72"/>
      <c r="Q1670" s="72"/>
      <c r="R1670" s="72"/>
      <c r="S1670" s="72"/>
      <c r="T1670" s="72"/>
      <c r="U1670" s="72"/>
      <c r="V1670" s="72"/>
      <c r="W1670" s="72"/>
      <c r="X1670" s="72"/>
      <c r="Y1670" s="72"/>
      <c r="Z1670" s="72"/>
      <c r="AA1670" s="72"/>
      <c r="AB1670" s="72"/>
    </row>
    <row r="1671" spans="1:28" ht="15" customHeight="1" x14ac:dyDescent="0.25">
      <c r="A1671" s="261"/>
      <c r="B1671" s="270" t="str">
        <f>+'Lista de Precios'!$B$306</f>
        <v>Impregnante brillante para madera</v>
      </c>
      <c r="C1671" s="67"/>
      <c r="D1671" s="251"/>
      <c r="E1671" s="180" t="str">
        <f>+'Lista de Precios'!$C$306</f>
        <v>l</v>
      </c>
      <c r="F1671" s="181">
        <f>+'Lista de Precios'!$D$306</f>
        <v>30022.623226115888</v>
      </c>
      <c r="G1671" s="68">
        <v>0.15</v>
      </c>
      <c r="H1671" s="232">
        <f>PRODUCT(F1671*G1671)</f>
        <v>4503.3934839173826</v>
      </c>
      <c r="I1671" s="72"/>
      <c r="J1671" s="72"/>
      <c r="K1671" s="72"/>
      <c r="L1671" s="72"/>
      <c r="M1671" s="72"/>
      <c r="N1671" s="72"/>
      <c r="O1671" s="72"/>
      <c r="P1671" s="72"/>
      <c r="Q1671" s="72"/>
      <c r="R1671" s="72"/>
      <c r="S1671" s="72"/>
      <c r="T1671" s="72"/>
      <c r="U1671" s="72"/>
      <c r="V1671" s="72"/>
      <c r="W1671" s="72"/>
      <c r="X1671" s="72"/>
      <c r="Y1671" s="72"/>
      <c r="Z1671" s="72"/>
      <c r="AA1671" s="72"/>
      <c r="AB1671" s="72"/>
    </row>
    <row r="1672" spans="1:28" ht="15" customHeight="1" x14ac:dyDescent="0.25">
      <c r="A1672" s="261"/>
      <c r="B1672" s="734" t="str">
        <f>+'Lista de Precios'!$B$304</f>
        <v>Aguarrás</v>
      </c>
      <c r="C1672" s="623"/>
      <c r="D1672" s="251"/>
      <c r="E1672" s="180" t="str">
        <f>+'Lista de Precios'!$C$304</f>
        <v>l</v>
      </c>
      <c r="F1672" s="181">
        <f>+'Lista de Precios'!$D$304</f>
        <v>12835.214889738858</v>
      </c>
      <c r="G1672" s="68">
        <v>0.1</v>
      </c>
      <c r="H1672" s="232">
        <f>PRODUCT(F1672*G1672)</f>
        <v>1283.5214889738859</v>
      </c>
      <c r="I1672" s="72"/>
      <c r="J1672" s="72"/>
      <c r="K1672" s="72"/>
      <c r="L1672" s="72"/>
      <c r="M1672" s="72"/>
      <c r="N1672" s="72"/>
      <c r="O1672" s="72"/>
      <c r="P1672" s="72"/>
      <c r="Q1672" s="72"/>
      <c r="R1672" s="72"/>
      <c r="S1672" s="72"/>
      <c r="T1672" s="72"/>
      <c r="U1672" s="72"/>
      <c r="V1672" s="72"/>
      <c r="W1672" s="72"/>
      <c r="X1672" s="72"/>
      <c r="Y1672" s="72"/>
      <c r="Z1672" s="72"/>
      <c r="AA1672" s="72"/>
      <c r="AB1672" s="72"/>
    </row>
    <row r="1673" spans="1:28" ht="15" customHeight="1" x14ac:dyDescent="0.25">
      <c r="A1673" s="261"/>
      <c r="B1673" s="751" t="str">
        <f>+'Lista de Precios'!$B$315</f>
        <v xml:space="preserve">Papel lija </v>
      </c>
      <c r="C1673" s="623"/>
      <c r="D1673" s="251"/>
      <c r="E1673" s="180" t="str">
        <f>+'Lista de Precios'!$C$315</f>
        <v>u</v>
      </c>
      <c r="F1673" s="181">
        <f>+'Lista de Precios'!$D$315</f>
        <v>1405.3708179188782</v>
      </c>
      <c r="G1673" s="68">
        <v>0.1</v>
      </c>
      <c r="H1673" s="232">
        <f>PRODUCT(F1673*G1673)</f>
        <v>140.53708179188783</v>
      </c>
      <c r="I1673" s="72"/>
      <c r="J1673" s="72"/>
      <c r="K1673" s="72"/>
      <c r="L1673" s="72"/>
      <c r="M1673" s="72"/>
      <c r="N1673" s="72"/>
      <c r="O1673" s="72"/>
      <c r="P1673" s="72"/>
      <c r="Q1673" s="72"/>
      <c r="R1673" s="72"/>
      <c r="S1673" s="72"/>
      <c r="T1673" s="72"/>
      <c r="U1673" s="72"/>
      <c r="V1673" s="72"/>
      <c r="W1673" s="72"/>
      <c r="X1673" s="72"/>
      <c r="Y1673" s="72"/>
      <c r="Z1673" s="72"/>
      <c r="AA1673" s="72"/>
      <c r="AB1673" s="72"/>
    </row>
    <row r="1674" spans="1:28" ht="15" customHeight="1" x14ac:dyDescent="0.25">
      <c r="A1674" s="261"/>
      <c r="B1674" s="215"/>
      <c r="C1674" s="233"/>
      <c r="D1674" s="288"/>
      <c r="E1674" s="180"/>
      <c r="F1674" s="181"/>
      <c r="G1674" s="68"/>
      <c r="H1674" s="232"/>
      <c r="I1674" s="72"/>
      <c r="J1674" s="72"/>
      <c r="K1674" s="72"/>
      <c r="L1674" s="72"/>
      <c r="M1674" s="72"/>
      <c r="N1674" s="72"/>
      <c r="O1674" s="72"/>
      <c r="P1674" s="72"/>
      <c r="Q1674" s="72"/>
      <c r="R1674" s="72"/>
      <c r="S1674" s="72"/>
      <c r="T1674" s="72"/>
      <c r="U1674" s="72"/>
      <c r="V1674" s="72"/>
      <c r="W1674" s="72"/>
      <c r="X1674" s="72"/>
      <c r="Y1674" s="72"/>
      <c r="Z1674" s="72"/>
      <c r="AA1674" s="72"/>
      <c r="AB1674" s="72"/>
    </row>
    <row r="1675" spans="1:28" ht="15" customHeight="1" x14ac:dyDescent="0.25">
      <c r="A1675" s="261"/>
      <c r="B1675" s="732" t="s">
        <v>186</v>
      </c>
      <c r="C1675" s="623"/>
      <c r="D1675" s="234"/>
      <c r="E1675" s="189"/>
      <c r="F1675" s="190"/>
      <c r="G1675" s="235"/>
      <c r="H1675" s="236">
        <f>SUM(H1676:H1677)</f>
        <v>8118.0661799999998</v>
      </c>
      <c r="I1675" s="72"/>
      <c r="J1675" s="72"/>
      <c r="K1675" s="72"/>
      <c r="L1675" s="72"/>
      <c r="M1675" s="72"/>
      <c r="N1675" s="72"/>
      <c r="O1675" s="72"/>
      <c r="P1675" s="72"/>
      <c r="Q1675" s="72"/>
      <c r="R1675" s="72"/>
      <c r="S1675" s="72"/>
      <c r="T1675" s="72"/>
      <c r="U1675" s="72"/>
      <c r="V1675" s="72"/>
      <c r="W1675" s="72"/>
      <c r="X1675" s="72"/>
      <c r="Y1675" s="72"/>
      <c r="Z1675" s="72"/>
      <c r="AA1675" s="72"/>
      <c r="AB1675" s="72"/>
    </row>
    <row r="1676" spans="1:28" ht="15" customHeight="1" x14ac:dyDescent="0.2">
      <c r="A1676" s="261"/>
      <c r="B1676" s="720" t="s">
        <v>187</v>
      </c>
      <c r="C1676" s="623"/>
      <c r="D1676" s="233"/>
      <c r="E1676" s="180" t="s">
        <v>188</v>
      </c>
      <c r="F1676" s="181">
        <f>+'Mano de Obra'!$J$8</f>
        <v>10110.714599999999</v>
      </c>
      <c r="G1676" s="68">
        <v>0.25</v>
      </c>
      <c r="H1676" s="232">
        <f>PRODUCT(F1676*G1676)</f>
        <v>2527.6786499999998</v>
      </c>
      <c r="I1676" s="72"/>
      <c r="J1676" s="72"/>
      <c r="K1676" s="72"/>
      <c r="L1676" s="72"/>
      <c r="M1676" s="72"/>
      <c r="N1676" s="72"/>
      <c r="O1676" s="72"/>
      <c r="P1676" s="72"/>
      <c r="Q1676" s="72"/>
      <c r="R1676" s="72"/>
      <c r="S1676" s="72"/>
      <c r="T1676" s="72"/>
      <c r="U1676" s="72"/>
      <c r="V1676" s="72"/>
      <c r="W1676" s="72"/>
      <c r="X1676" s="72"/>
      <c r="Y1676" s="72"/>
      <c r="Z1676" s="72"/>
      <c r="AA1676" s="72"/>
      <c r="AB1676" s="72"/>
    </row>
    <row r="1677" spans="1:28" ht="15" customHeight="1" x14ac:dyDescent="0.2">
      <c r="A1677" s="261"/>
      <c r="B1677" s="720" t="s">
        <v>191</v>
      </c>
      <c r="C1677" s="623"/>
      <c r="D1677" s="233"/>
      <c r="E1677" s="180" t="s">
        <v>188</v>
      </c>
      <c r="F1677" s="181">
        <f>+'Mano de Obra'!$J$10</f>
        <v>8600.5962</v>
      </c>
      <c r="G1677" s="68">
        <v>0.65</v>
      </c>
      <c r="H1677" s="232">
        <f>PRODUCT(F1677*G1677)</f>
        <v>5590.38753</v>
      </c>
      <c r="I1677" s="72"/>
      <c r="J1677" s="72"/>
      <c r="K1677" s="72"/>
      <c r="L1677" s="72"/>
      <c r="M1677" s="72"/>
      <c r="N1677" s="72"/>
      <c r="O1677" s="72"/>
      <c r="P1677" s="72"/>
      <c r="Q1677" s="72"/>
      <c r="R1677" s="72"/>
      <c r="S1677" s="72"/>
      <c r="T1677" s="72"/>
      <c r="U1677" s="72"/>
      <c r="V1677" s="72"/>
      <c r="W1677" s="72"/>
      <c r="X1677" s="72"/>
      <c r="Y1677" s="72"/>
      <c r="Z1677" s="72"/>
      <c r="AA1677" s="72"/>
      <c r="AB1677" s="72"/>
    </row>
    <row r="1678" spans="1:28" ht="15" customHeight="1" x14ac:dyDescent="0.2">
      <c r="A1678" s="261"/>
      <c r="B1678" s="721"/>
      <c r="C1678" s="722"/>
      <c r="D1678" s="252"/>
      <c r="E1678" s="196"/>
      <c r="F1678" s="253"/>
      <c r="G1678" s="238"/>
      <c r="H1678" s="254"/>
      <c r="I1678" s="72"/>
      <c r="J1678" s="72"/>
      <c r="K1678" s="72"/>
      <c r="L1678" s="72"/>
      <c r="M1678" s="72"/>
      <c r="N1678" s="72"/>
      <c r="O1678" s="72"/>
      <c r="P1678" s="72"/>
      <c r="Q1678" s="72"/>
      <c r="R1678" s="72"/>
      <c r="S1678" s="72"/>
      <c r="T1678" s="72"/>
      <c r="U1678" s="72"/>
      <c r="V1678" s="72"/>
      <c r="W1678" s="72"/>
      <c r="X1678" s="72"/>
      <c r="Y1678" s="72"/>
      <c r="Z1678" s="72"/>
      <c r="AA1678" s="72"/>
      <c r="AB1678" s="72"/>
    </row>
    <row r="1679" spans="1:28" ht="15" customHeight="1" x14ac:dyDescent="0.2">
      <c r="A1679" s="261"/>
      <c r="B1679" s="200"/>
      <c r="C1679" s="240"/>
      <c r="D1679" s="240"/>
      <c r="E1679" s="171"/>
      <c r="F1679" s="172"/>
      <c r="G1679" s="184"/>
      <c r="H1679" s="64"/>
      <c r="I1679" s="72"/>
      <c r="J1679" s="72"/>
      <c r="K1679" s="72"/>
      <c r="L1679" s="72"/>
      <c r="M1679" s="72"/>
      <c r="N1679" s="72"/>
      <c r="O1679" s="72"/>
      <c r="P1679" s="72"/>
      <c r="Q1679" s="72"/>
      <c r="R1679" s="72"/>
      <c r="S1679" s="72"/>
      <c r="T1679" s="72"/>
      <c r="U1679" s="72"/>
      <c r="V1679" s="72"/>
      <c r="W1679" s="72"/>
      <c r="X1679" s="72"/>
      <c r="Y1679" s="72"/>
      <c r="Z1679" s="72"/>
      <c r="AA1679" s="72"/>
      <c r="AB1679" s="72"/>
    </row>
    <row r="1680" spans="1:28" ht="15" customHeight="1" x14ac:dyDescent="0.25">
      <c r="A1680" s="261"/>
      <c r="B1680" s="203"/>
      <c r="C1680" s="63"/>
      <c r="D1680" s="63"/>
      <c r="E1680" s="171"/>
      <c r="F1680" s="172"/>
      <c r="G1680" s="241" t="s">
        <v>190</v>
      </c>
      <c r="H1680" s="242">
        <f>SUM(H1670,H1675)</f>
        <v>14045.518234683157</v>
      </c>
      <c r="I1680" s="72"/>
      <c r="J1680" s="72"/>
      <c r="K1680" s="72"/>
      <c r="L1680" s="72"/>
      <c r="M1680" s="72"/>
      <c r="N1680" s="72"/>
      <c r="O1680" s="72"/>
      <c r="P1680" s="72"/>
      <c r="Q1680" s="72"/>
      <c r="R1680" s="72"/>
      <c r="S1680" s="72"/>
      <c r="T1680" s="72"/>
      <c r="U1680" s="72"/>
      <c r="V1680" s="72"/>
      <c r="W1680" s="72"/>
      <c r="X1680" s="72"/>
      <c r="Y1680" s="72"/>
      <c r="Z1680" s="72"/>
      <c r="AA1680" s="72"/>
      <c r="AB1680" s="72"/>
    </row>
    <row r="1681" spans="1:28" ht="15" customHeight="1" x14ac:dyDescent="0.25">
      <c r="A1681" s="261"/>
      <c r="B1681" s="206"/>
      <c r="C1681" s="87"/>
      <c r="D1681" s="87"/>
      <c r="E1681" s="171"/>
      <c r="F1681" s="172"/>
      <c r="G1681" s="184"/>
      <c r="H1681" s="207"/>
      <c r="I1681" s="72"/>
      <c r="J1681" s="72"/>
      <c r="K1681" s="72"/>
      <c r="L1681" s="72"/>
      <c r="M1681" s="72"/>
      <c r="N1681" s="72"/>
      <c r="O1681" s="72"/>
      <c r="P1681" s="72"/>
      <c r="Q1681" s="72"/>
      <c r="R1681" s="72"/>
      <c r="S1681" s="72"/>
      <c r="T1681" s="72"/>
      <c r="U1681" s="72"/>
      <c r="V1681" s="72"/>
      <c r="W1681" s="72"/>
      <c r="X1681" s="72"/>
      <c r="Y1681" s="72"/>
      <c r="Z1681" s="72"/>
      <c r="AA1681" s="72"/>
      <c r="AB1681" s="72"/>
    </row>
    <row r="1682" spans="1:28" ht="15" customHeight="1" x14ac:dyDescent="0.2">
      <c r="A1682" s="261"/>
      <c r="B1682" s="203"/>
      <c r="C1682" s="63"/>
      <c r="D1682" s="63"/>
      <c r="E1682" s="171"/>
      <c r="F1682" s="172"/>
      <c r="G1682" s="63"/>
      <c r="H1682" s="64"/>
      <c r="I1682" s="72"/>
      <c r="J1682" s="72"/>
      <c r="K1682" s="72"/>
      <c r="L1682" s="72"/>
      <c r="M1682" s="72"/>
      <c r="N1682" s="72"/>
      <c r="O1682" s="72"/>
      <c r="P1682" s="72"/>
      <c r="Q1682" s="72"/>
      <c r="R1682" s="72"/>
      <c r="S1682" s="72"/>
      <c r="T1682" s="72"/>
      <c r="U1682" s="72"/>
      <c r="V1682" s="72"/>
      <c r="W1682" s="72"/>
      <c r="X1682" s="72"/>
      <c r="Y1682" s="72"/>
      <c r="Z1682" s="72"/>
      <c r="AA1682" s="72"/>
      <c r="AB1682" s="72"/>
    </row>
    <row r="1683" spans="1:28" ht="15" customHeight="1" thickBot="1" x14ac:dyDescent="0.3">
      <c r="A1683" s="261"/>
      <c r="B1683" s="262"/>
      <c r="C1683" s="263"/>
      <c r="D1683" s="263"/>
      <c r="E1683" s="264"/>
      <c r="F1683" s="265"/>
      <c r="G1683" s="266"/>
      <c r="H1683" s="267"/>
      <c r="I1683" s="72"/>
      <c r="J1683" s="72"/>
      <c r="K1683" s="72"/>
      <c r="L1683" s="72"/>
      <c r="M1683" s="72"/>
      <c r="N1683" s="72"/>
      <c r="O1683" s="72"/>
      <c r="P1683" s="72"/>
      <c r="Q1683" s="72"/>
      <c r="R1683" s="72"/>
      <c r="S1683" s="72"/>
      <c r="T1683" s="72"/>
      <c r="U1683" s="72"/>
      <c r="V1683" s="72"/>
      <c r="W1683" s="72"/>
      <c r="X1683" s="72"/>
      <c r="Y1683" s="72"/>
      <c r="Z1683" s="72"/>
      <c r="AA1683" s="72"/>
      <c r="AB1683" s="72"/>
    </row>
    <row r="1684" spans="1:28" ht="15" customHeight="1" thickBot="1" x14ac:dyDescent="0.25">
      <c r="A1684" s="261"/>
      <c r="B1684" s="313">
        <f>+Presupuesto!A125</f>
        <v>22</v>
      </c>
      <c r="C1684" s="777" t="str">
        <f>+Presupuesto!B125</f>
        <v>LIMPIEZA FINAL DE OBRA</v>
      </c>
      <c r="D1684" s="724"/>
      <c r="E1684" s="724"/>
      <c r="F1684" s="724"/>
      <c r="G1684" s="724"/>
      <c r="H1684" s="725"/>
      <c r="I1684" s="72"/>
      <c r="J1684" s="72"/>
      <c r="K1684" s="72"/>
      <c r="L1684" s="72"/>
      <c r="M1684" s="72"/>
      <c r="N1684" s="72"/>
      <c r="O1684" s="72"/>
      <c r="P1684" s="72"/>
      <c r="Q1684" s="72"/>
      <c r="R1684" s="72"/>
      <c r="S1684" s="72"/>
      <c r="T1684" s="72"/>
      <c r="U1684" s="72"/>
      <c r="V1684" s="72"/>
      <c r="W1684" s="72"/>
      <c r="X1684" s="72"/>
      <c r="Y1684" s="72"/>
      <c r="Z1684" s="72"/>
      <c r="AA1684" s="72"/>
      <c r="AB1684" s="72"/>
    </row>
    <row r="1685" spans="1:28" ht="15" customHeight="1" x14ac:dyDescent="0.2">
      <c r="A1685" s="261"/>
      <c r="B1685" s="160" t="str">
        <f>+Presupuesto!A126</f>
        <v>22.1</v>
      </c>
      <c r="C1685" s="723" t="str">
        <f>+Presupuesto!B126</f>
        <v>Limpieza final de obra</v>
      </c>
      <c r="D1685" s="724"/>
      <c r="E1685" s="724"/>
      <c r="F1685" s="724"/>
      <c r="G1685" s="725"/>
      <c r="H1685" s="161" t="str">
        <f>+Presupuesto!C126</f>
        <v>gl</v>
      </c>
      <c r="I1685" s="72"/>
      <c r="J1685" s="72"/>
      <c r="K1685" s="72"/>
      <c r="L1685" s="72"/>
      <c r="M1685" s="72"/>
      <c r="N1685" s="72"/>
      <c r="O1685" s="72"/>
      <c r="P1685" s="72"/>
      <c r="Q1685" s="72"/>
      <c r="R1685" s="72"/>
      <c r="S1685" s="72"/>
      <c r="T1685" s="72"/>
      <c r="U1685" s="72"/>
      <c r="V1685" s="72"/>
      <c r="W1685" s="72"/>
      <c r="X1685" s="72"/>
      <c r="Y1685" s="72"/>
      <c r="Z1685" s="72"/>
      <c r="AA1685" s="72"/>
      <c r="AB1685" s="72"/>
    </row>
    <row r="1686" spans="1:28" ht="15" customHeight="1" x14ac:dyDescent="0.25">
      <c r="A1686" s="261"/>
      <c r="B1686" s="726" t="s">
        <v>180</v>
      </c>
      <c r="C1686" s="727"/>
      <c r="D1686" s="220"/>
      <c r="E1686" s="729" t="s">
        <v>177</v>
      </c>
      <c r="F1686" s="163" t="s">
        <v>181</v>
      </c>
      <c r="G1686" s="221" t="s">
        <v>182</v>
      </c>
      <c r="H1686" s="222" t="s">
        <v>181</v>
      </c>
      <c r="I1686" s="72"/>
      <c r="J1686" s="72"/>
      <c r="K1686" s="72"/>
      <c r="L1686" s="72"/>
      <c r="M1686" s="72"/>
      <c r="N1686" s="72"/>
      <c r="O1686" s="72"/>
      <c r="P1686" s="72"/>
      <c r="Q1686" s="72"/>
      <c r="R1686" s="72"/>
      <c r="S1686" s="72"/>
      <c r="T1686" s="72"/>
      <c r="U1686" s="72"/>
      <c r="V1686" s="72"/>
      <c r="W1686" s="72"/>
      <c r="X1686" s="72"/>
      <c r="Y1686" s="72"/>
      <c r="Z1686" s="72"/>
      <c r="AA1686" s="72"/>
      <c r="AB1686" s="72"/>
    </row>
    <row r="1687" spans="1:28" ht="15" customHeight="1" x14ac:dyDescent="0.25">
      <c r="A1687" s="261"/>
      <c r="B1687" s="728"/>
      <c r="C1687" s="681"/>
      <c r="D1687" s="223"/>
      <c r="E1687" s="730"/>
      <c r="F1687" s="167" t="s">
        <v>183</v>
      </c>
      <c r="G1687" s="224" t="s">
        <v>184</v>
      </c>
      <c r="H1687" s="225" t="s">
        <v>178</v>
      </c>
      <c r="I1687" s="72"/>
      <c r="J1687" s="72"/>
      <c r="K1687" s="72"/>
      <c r="L1687" s="72"/>
      <c r="M1687" s="72"/>
      <c r="N1687" s="72"/>
      <c r="O1687" s="72"/>
      <c r="P1687" s="72"/>
      <c r="Q1687" s="72"/>
      <c r="R1687" s="72"/>
      <c r="S1687" s="72"/>
      <c r="T1687" s="72"/>
      <c r="U1687" s="72"/>
      <c r="V1687" s="72"/>
      <c r="W1687" s="72"/>
      <c r="X1687" s="72"/>
      <c r="Y1687" s="72"/>
      <c r="Z1687" s="72"/>
      <c r="AA1687" s="72"/>
      <c r="AB1687" s="72"/>
    </row>
    <row r="1688" spans="1:28" ht="15" customHeight="1" x14ac:dyDescent="0.2">
      <c r="A1688" s="261"/>
      <c r="B1688" s="170"/>
      <c r="C1688" s="89"/>
      <c r="D1688" s="89"/>
      <c r="E1688" s="171"/>
      <c r="F1688" s="172"/>
      <c r="G1688" s="89"/>
      <c r="H1688" s="226"/>
      <c r="I1688" s="72"/>
      <c r="J1688" s="72"/>
      <c r="K1688" s="72"/>
      <c r="L1688" s="72"/>
      <c r="M1688" s="72"/>
      <c r="N1688" s="72"/>
      <c r="O1688" s="72"/>
      <c r="P1688" s="72"/>
      <c r="Q1688" s="72"/>
      <c r="R1688" s="72"/>
      <c r="S1688" s="72"/>
      <c r="T1688" s="72"/>
      <c r="U1688" s="72"/>
      <c r="V1688" s="72"/>
      <c r="W1688" s="72"/>
      <c r="X1688" s="72"/>
      <c r="Y1688" s="72"/>
      <c r="Z1688" s="72"/>
      <c r="AA1688" s="72"/>
      <c r="AB1688" s="72"/>
    </row>
    <row r="1689" spans="1:28" ht="15" customHeight="1" x14ac:dyDescent="0.25">
      <c r="A1689" s="261"/>
      <c r="B1689" s="758" t="s">
        <v>185</v>
      </c>
      <c r="C1689" s="683"/>
      <c r="D1689" s="227"/>
      <c r="E1689" s="174"/>
      <c r="F1689" s="175"/>
      <c r="G1689" s="228"/>
      <c r="H1689" s="229">
        <f>SUM(H1690)</f>
        <v>71949.767121004741</v>
      </c>
      <c r="I1689" s="72"/>
      <c r="J1689" s="72"/>
      <c r="K1689" s="72"/>
      <c r="L1689" s="72"/>
      <c r="M1689" s="72"/>
      <c r="N1689" s="72"/>
      <c r="O1689" s="72"/>
      <c r="P1689" s="72"/>
      <c r="Q1689" s="72"/>
      <c r="R1689" s="72"/>
      <c r="S1689" s="72"/>
      <c r="T1689" s="72"/>
      <c r="U1689" s="72"/>
      <c r="V1689" s="72"/>
      <c r="W1689" s="72"/>
      <c r="X1689" s="72"/>
      <c r="Y1689" s="72"/>
      <c r="Z1689" s="72"/>
      <c r="AA1689" s="72"/>
      <c r="AB1689" s="72"/>
    </row>
    <row r="1690" spans="1:28" ht="15" customHeight="1" x14ac:dyDescent="0.25">
      <c r="A1690" s="261"/>
      <c r="B1690" s="177" t="str">
        <f>+'Lista de Precios'!B10</f>
        <v>Contenedores</v>
      </c>
      <c r="C1690" s="230"/>
      <c r="D1690" s="288"/>
      <c r="E1690" s="180" t="str">
        <f>+'Lista de Precios'!C10</f>
        <v>un</v>
      </c>
      <c r="F1690" s="181">
        <f>+'Lista de Precios'!D10</f>
        <v>71949.767121004741</v>
      </c>
      <c r="G1690" s="68">
        <v>1</v>
      </c>
      <c r="H1690" s="232">
        <f>PRODUCT(F1690*G1690)</f>
        <v>71949.767121004741</v>
      </c>
      <c r="I1690" s="72"/>
      <c r="J1690" s="72"/>
      <c r="K1690" s="72"/>
      <c r="L1690" s="72"/>
      <c r="M1690" s="72"/>
      <c r="N1690" s="72"/>
      <c r="O1690" s="72"/>
      <c r="P1690" s="72"/>
      <c r="Q1690" s="72"/>
      <c r="R1690" s="72"/>
      <c r="S1690" s="72"/>
      <c r="T1690" s="72"/>
      <c r="U1690" s="72"/>
      <c r="V1690" s="72"/>
      <c r="W1690" s="72"/>
      <c r="X1690" s="72"/>
      <c r="Y1690" s="72"/>
      <c r="Z1690" s="72"/>
      <c r="AA1690" s="72"/>
      <c r="AB1690" s="72"/>
    </row>
    <row r="1691" spans="1:28" ht="15" customHeight="1" x14ac:dyDescent="0.25">
      <c r="A1691" s="261"/>
      <c r="B1691" s="215"/>
      <c r="C1691" s="233"/>
      <c r="D1691" s="288"/>
      <c r="E1691" s="180"/>
      <c r="F1691" s="181"/>
      <c r="G1691" s="68"/>
      <c r="H1691" s="232"/>
      <c r="I1691" s="72"/>
      <c r="J1691" s="72"/>
      <c r="K1691" s="72"/>
      <c r="L1691" s="72"/>
      <c r="M1691" s="72"/>
      <c r="N1691" s="72"/>
      <c r="O1691" s="72"/>
      <c r="P1691" s="72"/>
      <c r="Q1691" s="72"/>
      <c r="R1691" s="72"/>
      <c r="S1691" s="72"/>
      <c r="T1691" s="72"/>
      <c r="U1691" s="72"/>
      <c r="V1691" s="72"/>
      <c r="W1691" s="72"/>
      <c r="X1691" s="72"/>
      <c r="Y1691" s="72"/>
      <c r="Z1691" s="72"/>
      <c r="AA1691" s="72"/>
      <c r="AB1691" s="72"/>
    </row>
    <row r="1692" spans="1:28" ht="15" customHeight="1" x14ac:dyDescent="0.25">
      <c r="A1692" s="261"/>
      <c r="B1692" s="732" t="s">
        <v>186</v>
      </c>
      <c r="C1692" s="623"/>
      <c r="D1692" s="234"/>
      <c r="E1692" s="189"/>
      <c r="F1692" s="190"/>
      <c r="G1692" s="235"/>
      <c r="H1692" s="236">
        <f>SUM(H1693)</f>
        <v>137609.5392</v>
      </c>
      <c r="I1692" s="72"/>
      <c r="J1692" s="72"/>
      <c r="K1692" s="72"/>
      <c r="L1692" s="72"/>
      <c r="M1692" s="72"/>
      <c r="N1692" s="72"/>
      <c r="O1692" s="72"/>
      <c r="P1692" s="72"/>
      <c r="Q1692" s="72"/>
      <c r="R1692" s="72"/>
      <c r="S1692" s="72"/>
      <c r="T1692" s="72"/>
      <c r="U1692" s="72"/>
      <c r="V1692" s="72"/>
      <c r="W1692" s="72"/>
      <c r="X1692" s="72"/>
      <c r="Y1692" s="72"/>
      <c r="Z1692" s="72"/>
      <c r="AA1692" s="72"/>
      <c r="AB1692" s="72"/>
    </row>
    <row r="1693" spans="1:28" ht="15" customHeight="1" x14ac:dyDescent="0.2">
      <c r="A1693" s="261"/>
      <c r="B1693" s="720" t="s">
        <v>191</v>
      </c>
      <c r="C1693" s="623"/>
      <c r="D1693" s="233"/>
      <c r="E1693" s="180" t="s">
        <v>188</v>
      </c>
      <c r="F1693" s="181">
        <f>+'Mano de Obra'!$J$10</f>
        <v>8600.5962</v>
      </c>
      <c r="G1693" s="68">
        <v>16</v>
      </c>
      <c r="H1693" s="232">
        <f>PRODUCT(F1693*G1693)</f>
        <v>137609.5392</v>
      </c>
      <c r="I1693" s="72"/>
      <c r="J1693" s="72"/>
      <c r="K1693" s="72"/>
      <c r="L1693" s="72"/>
      <c r="M1693" s="72"/>
      <c r="N1693" s="72"/>
      <c r="O1693" s="72"/>
      <c r="P1693" s="72"/>
      <c r="Q1693" s="72"/>
      <c r="R1693" s="72"/>
      <c r="S1693" s="72"/>
      <c r="T1693" s="72"/>
      <c r="U1693" s="72"/>
      <c r="V1693" s="72"/>
      <c r="W1693" s="72"/>
      <c r="X1693" s="72"/>
      <c r="Y1693" s="72"/>
      <c r="Z1693" s="72"/>
      <c r="AA1693" s="72"/>
      <c r="AB1693" s="72"/>
    </row>
    <row r="1694" spans="1:28" ht="15" customHeight="1" x14ac:dyDescent="0.2">
      <c r="A1694" s="261"/>
      <c r="B1694" s="721"/>
      <c r="C1694" s="722"/>
      <c r="D1694" s="252"/>
      <c r="E1694" s="196"/>
      <c r="F1694" s="253"/>
      <c r="G1694" s="238"/>
      <c r="H1694" s="254"/>
      <c r="I1694" s="72"/>
      <c r="J1694" s="72"/>
      <c r="K1694" s="72"/>
      <c r="L1694" s="72"/>
      <c r="M1694" s="72"/>
      <c r="N1694" s="72"/>
      <c r="O1694" s="72"/>
      <c r="P1694" s="72"/>
      <c r="Q1694" s="72"/>
      <c r="R1694" s="72"/>
      <c r="S1694" s="72"/>
      <c r="T1694" s="72"/>
      <c r="U1694" s="72"/>
      <c r="V1694" s="72"/>
      <c r="W1694" s="72"/>
      <c r="X1694" s="72"/>
      <c r="Y1694" s="72"/>
      <c r="Z1694" s="72"/>
      <c r="AA1694" s="72"/>
      <c r="AB1694" s="72"/>
    </row>
    <row r="1695" spans="1:28" ht="15" customHeight="1" x14ac:dyDescent="0.2">
      <c r="A1695" s="261"/>
      <c r="B1695" s="200"/>
      <c r="C1695" s="240"/>
      <c r="D1695" s="240"/>
      <c r="E1695" s="171"/>
      <c r="F1695" s="172"/>
      <c r="G1695" s="184"/>
      <c r="H1695" s="64"/>
      <c r="I1695" s="72"/>
      <c r="J1695" s="72"/>
      <c r="K1695" s="72"/>
      <c r="L1695" s="72"/>
      <c r="M1695" s="72"/>
      <c r="N1695" s="72"/>
      <c r="O1695" s="72"/>
      <c r="P1695" s="72"/>
      <c r="Q1695" s="72"/>
      <c r="R1695" s="72"/>
      <c r="S1695" s="72"/>
      <c r="T1695" s="72"/>
      <c r="U1695" s="72"/>
      <c r="V1695" s="72"/>
      <c r="W1695" s="72"/>
      <c r="X1695" s="72"/>
      <c r="Y1695" s="72"/>
      <c r="Z1695" s="72"/>
      <c r="AA1695" s="72"/>
      <c r="AB1695" s="72"/>
    </row>
    <row r="1696" spans="1:28" ht="15" customHeight="1" x14ac:dyDescent="0.25">
      <c r="A1696" s="261"/>
      <c r="B1696" s="203"/>
      <c r="C1696" s="63"/>
      <c r="D1696" s="63"/>
      <c r="E1696" s="171"/>
      <c r="F1696" s="172"/>
      <c r="G1696" s="241" t="s">
        <v>190</v>
      </c>
      <c r="H1696" s="242">
        <f>SUM(H1689,H1692)</f>
        <v>209559.30632100475</v>
      </c>
      <c r="I1696" s="72"/>
      <c r="J1696" s="72"/>
      <c r="K1696" s="72"/>
      <c r="L1696" s="72"/>
      <c r="M1696" s="72"/>
      <c r="N1696" s="72"/>
      <c r="O1696" s="72"/>
      <c r="P1696" s="72"/>
      <c r="Q1696" s="72"/>
      <c r="R1696" s="72"/>
      <c r="S1696" s="72"/>
      <c r="T1696" s="72"/>
      <c r="U1696" s="72"/>
      <c r="V1696" s="72"/>
      <c r="W1696" s="72"/>
      <c r="X1696" s="72"/>
      <c r="Y1696" s="72"/>
      <c r="Z1696" s="72"/>
      <c r="AA1696" s="72"/>
      <c r="AB1696" s="72"/>
    </row>
    <row r="1697" spans="1:28" ht="15" customHeight="1" x14ac:dyDescent="0.25">
      <c r="A1697" s="261"/>
      <c r="B1697" s="206"/>
      <c r="C1697" s="87"/>
      <c r="D1697" s="87"/>
      <c r="E1697" s="171"/>
      <c r="F1697" s="172"/>
      <c r="G1697" s="184"/>
      <c r="H1697" s="207"/>
      <c r="I1697" s="72"/>
      <c r="J1697" s="72"/>
      <c r="K1697" s="72"/>
      <c r="L1697" s="72"/>
      <c r="M1697" s="72"/>
      <c r="N1697" s="72"/>
      <c r="O1697" s="72"/>
      <c r="P1697" s="72"/>
      <c r="Q1697" s="72"/>
      <c r="R1697" s="72"/>
      <c r="S1697" s="72"/>
      <c r="T1697" s="72"/>
      <c r="U1697" s="72"/>
      <c r="V1697" s="72"/>
      <c r="W1697" s="72"/>
      <c r="X1697" s="72"/>
      <c r="Y1697" s="72"/>
      <c r="Z1697" s="72"/>
      <c r="AA1697" s="72"/>
      <c r="AB1697" s="72"/>
    </row>
    <row r="1698" spans="1:28" ht="15" customHeight="1" x14ac:dyDescent="0.25">
      <c r="A1698" s="261"/>
      <c r="B1698" s="206"/>
      <c r="C1698" s="87"/>
      <c r="D1698" s="87"/>
      <c r="E1698" s="171"/>
      <c r="F1698" s="172"/>
      <c r="G1698" s="184"/>
      <c r="H1698" s="207"/>
      <c r="I1698" s="72"/>
      <c r="J1698" s="72"/>
      <c r="K1698" s="72"/>
      <c r="L1698" s="72"/>
      <c r="M1698" s="72"/>
      <c r="N1698" s="72"/>
      <c r="O1698" s="72"/>
      <c r="P1698" s="72"/>
      <c r="Q1698" s="72"/>
      <c r="R1698" s="72"/>
      <c r="S1698" s="72"/>
      <c r="T1698" s="72"/>
      <c r="U1698" s="72"/>
      <c r="V1698" s="72"/>
      <c r="W1698" s="72"/>
      <c r="X1698" s="72"/>
      <c r="Y1698" s="72"/>
      <c r="Z1698" s="72"/>
      <c r="AA1698" s="72"/>
      <c r="AB1698" s="72"/>
    </row>
    <row r="1699" spans="1:28" ht="15" customHeight="1" x14ac:dyDescent="0.2">
      <c r="A1699" s="261"/>
      <c r="B1699" s="203"/>
      <c r="C1699" s="63"/>
      <c r="D1699" s="63"/>
      <c r="E1699" s="171"/>
      <c r="F1699" s="172"/>
      <c r="G1699" s="63"/>
      <c r="H1699" s="64"/>
      <c r="I1699" s="72"/>
      <c r="J1699" s="72"/>
      <c r="K1699" s="72"/>
      <c r="L1699" s="72"/>
      <c r="M1699" s="72"/>
      <c r="N1699" s="72"/>
      <c r="O1699" s="72"/>
      <c r="P1699" s="72"/>
      <c r="Q1699" s="72"/>
      <c r="R1699" s="72"/>
      <c r="S1699" s="72"/>
      <c r="T1699" s="72"/>
      <c r="U1699" s="72"/>
      <c r="V1699" s="72"/>
      <c r="W1699" s="72"/>
      <c r="X1699" s="72"/>
      <c r="Y1699" s="72"/>
      <c r="Z1699" s="72"/>
      <c r="AA1699" s="72"/>
      <c r="AB1699" s="72"/>
    </row>
    <row r="1700" spans="1:28" ht="15" customHeight="1" x14ac:dyDescent="0.25">
      <c r="A1700" s="261"/>
      <c r="B1700" s="262"/>
      <c r="C1700" s="263"/>
      <c r="D1700" s="263"/>
      <c r="E1700" s="264"/>
      <c r="F1700" s="265"/>
      <c r="G1700" s="266"/>
      <c r="H1700" s="267"/>
      <c r="I1700" s="72"/>
      <c r="J1700" s="72"/>
      <c r="K1700" s="72"/>
      <c r="L1700" s="72"/>
      <c r="M1700" s="72"/>
      <c r="N1700" s="72"/>
      <c r="O1700" s="72"/>
      <c r="P1700" s="72"/>
      <c r="Q1700" s="72"/>
      <c r="R1700" s="72"/>
      <c r="S1700" s="72"/>
      <c r="T1700" s="72"/>
      <c r="U1700" s="72"/>
      <c r="V1700" s="72"/>
      <c r="W1700" s="72"/>
      <c r="X1700" s="72"/>
      <c r="Y1700" s="72"/>
      <c r="Z1700" s="72"/>
      <c r="AA1700" s="72"/>
      <c r="AB1700" s="72"/>
    </row>
    <row r="1701" spans="1:28" ht="15" customHeight="1" x14ac:dyDescent="0.2">
      <c r="A1701" s="261"/>
      <c r="B1701" s="268"/>
      <c r="C1701" s="72"/>
      <c r="D1701" s="72"/>
      <c r="E1701" s="264"/>
      <c r="F1701" s="265"/>
      <c r="G1701" s="72"/>
      <c r="H1701" s="269"/>
      <c r="I1701" s="72"/>
      <c r="J1701" s="72"/>
      <c r="K1701" s="72"/>
      <c r="L1701" s="72"/>
      <c r="M1701" s="72"/>
      <c r="N1701" s="72"/>
      <c r="O1701" s="72"/>
      <c r="P1701" s="72"/>
      <c r="Q1701" s="72"/>
      <c r="R1701" s="72"/>
      <c r="S1701" s="72"/>
      <c r="T1701" s="72"/>
      <c r="U1701" s="72"/>
      <c r="V1701" s="72"/>
      <c r="W1701" s="72"/>
      <c r="X1701" s="72"/>
      <c r="Y1701" s="72"/>
      <c r="Z1701" s="72"/>
      <c r="AA1701" s="72"/>
      <c r="AB1701" s="72"/>
    </row>
    <row r="1702" spans="1:28" ht="15" customHeight="1" x14ac:dyDescent="0.2">
      <c r="A1702" s="261"/>
      <c r="B1702" s="268"/>
      <c r="C1702" s="72"/>
      <c r="D1702" s="72"/>
      <c r="E1702" s="264"/>
      <c r="F1702" s="265"/>
      <c r="G1702" s="72"/>
      <c r="H1702" s="269"/>
      <c r="I1702" s="72"/>
      <c r="J1702" s="72"/>
      <c r="K1702" s="72"/>
      <c r="L1702" s="72"/>
      <c r="M1702" s="72"/>
      <c r="N1702" s="72"/>
      <c r="O1702" s="72"/>
      <c r="P1702" s="72"/>
      <c r="Q1702" s="72"/>
      <c r="R1702" s="72"/>
      <c r="S1702" s="72"/>
      <c r="T1702" s="72"/>
      <c r="U1702" s="72"/>
      <c r="V1702" s="72"/>
      <c r="W1702" s="72"/>
      <c r="X1702" s="72"/>
      <c r="Y1702" s="72"/>
      <c r="Z1702" s="72"/>
      <c r="AA1702" s="72"/>
      <c r="AB1702" s="72"/>
    </row>
    <row r="1703" spans="1:28" ht="15" customHeight="1" x14ac:dyDescent="0.2">
      <c r="A1703" s="261"/>
      <c r="B1703" s="268"/>
      <c r="C1703" s="72"/>
      <c r="D1703" s="72"/>
      <c r="E1703" s="264"/>
      <c r="F1703" s="265"/>
      <c r="G1703" s="72"/>
      <c r="H1703" s="269"/>
      <c r="I1703" s="72"/>
      <c r="J1703" s="72"/>
      <c r="K1703" s="72"/>
      <c r="L1703" s="72"/>
      <c r="M1703" s="72"/>
      <c r="N1703" s="72"/>
      <c r="O1703" s="72"/>
      <c r="P1703" s="72"/>
      <c r="Q1703" s="72"/>
      <c r="R1703" s="72"/>
      <c r="S1703" s="72"/>
      <c r="T1703" s="72"/>
      <c r="U1703" s="72"/>
      <c r="V1703" s="72"/>
      <c r="W1703" s="72"/>
      <c r="X1703" s="72"/>
      <c r="Y1703" s="72"/>
      <c r="Z1703" s="72"/>
      <c r="AA1703" s="72"/>
      <c r="AB1703" s="72"/>
    </row>
    <row r="1704" spans="1:28" ht="15" customHeight="1" x14ac:dyDescent="0.25">
      <c r="A1704" s="261"/>
      <c r="B1704" s="268"/>
      <c r="C1704" s="72"/>
      <c r="D1704" s="72"/>
      <c r="E1704" s="264"/>
      <c r="F1704" s="265"/>
      <c r="G1704" s="314"/>
      <c r="H1704" s="267"/>
      <c r="I1704" s="72"/>
      <c r="J1704" s="72"/>
      <c r="K1704" s="72"/>
      <c r="L1704" s="72"/>
      <c r="M1704" s="72"/>
      <c r="N1704" s="72"/>
      <c r="O1704" s="72"/>
      <c r="P1704" s="72"/>
      <c r="Q1704" s="72"/>
      <c r="R1704" s="72"/>
      <c r="S1704" s="72"/>
      <c r="T1704" s="72"/>
      <c r="U1704" s="72"/>
      <c r="V1704" s="72"/>
      <c r="W1704" s="72"/>
      <c r="X1704" s="72"/>
      <c r="Y1704" s="72"/>
      <c r="Z1704" s="72"/>
      <c r="AA1704" s="72"/>
      <c r="AB1704" s="72"/>
    </row>
  </sheetData>
  <mergeCells count="723">
    <mergeCell ref="B1561:C1561"/>
    <mergeCell ref="B1562:C1562"/>
    <mergeCell ref="B1563:C1563"/>
    <mergeCell ref="E412:E413"/>
    <mergeCell ref="B415:C415"/>
    <mergeCell ref="B421:C421"/>
    <mergeCell ref="B422:C422"/>
    <mergeCell ref="B404:C404"/>
    <mergeCell ref="B381:C381"/>
    <mergeCell ref="B382:C382"/>
    <mergeCell ref="B383:C383"/>
    <mergeCell ref="B384:C384"/>
    <mergeCell ref="B401:C401"/>
    <mergeCell ref="B402:C402"/>
    <mergeCell ref="B790:C790"/>
    <mergeCell ref="B1042:C1042"/>
    <mergeCell ref="B1043:C1043"/>
    <mergeCell ref="B1044:C1044"/>
    <mergeCell ref="C1050:H1050"/>
    <mergeCell ref="C1051:G1051"/>
    <mergeCell ref="B1052:C1053"/>
    <mergeCell ref="E1052:E1053"/>
    <mergeCell ref="B1237:C1237"/>
    <mergeCell ref="B1238:C1238"/>
    <mergeCell ref="C351:G351"/>
    <mergeCell ref="B360:C360"/>
    <mergeCell ref="B361:C361"/>
    <mergeCell ref="B761:C762"/>
    <mergeCell ref="E761:E762"/>
    <mergeCell ref="B745:C745"/>
    <mergeCell ref="B750:C750"/>
    <mergeCell ref="B751:C751"/>
    <mergeCell ref="B752:C752"/>
    <mergeCell ref="B753:C753"/>
    <mergeCell ref="C759:H759"/>
    <mergeCell ref="C760:G760"/>
    <mergeCell ref="B423:C423"/>
    <mergeCell ref="B424:C424"/>
    <mergeCell ref="B375:C375"/>
    <mergeCell ref="C390:H390"/>
    <mergeCell ref="C391:G391"/>
    <mergeCell ref="B392:C393"/>
    <mergeCell ref="E392:E393"/>
    <mergeCell ref="B395:C395"/>
    <mergeCell ref="C430:H430"/>
    <mergeCell ref="C410:H410"/>
    <mergeCell ref="C411:G411"/>
    <mergeCell ref="B412:C413"/>
    <mergeCell ref="B249:C249"/>
    <mergeCell ref="B250:C250"/>
    <mergeCell ref="B251:C251"/>
    <mergeCell ref="B274:C274"/>
    <mergeCell ref="B275:C275"/>
    <mergeCell ref="B364:C364"/>
    <mergeCell ref="B343:C343"/>
    <mergeCell ref="B344:C344"/>
    <mergeCell ref="C371:G371"/>
    <mergeCell ref="E307:E308"/>
    <mergeCell ref="C329:H329"/>
    <mergeCell ref="C257:H257"/>
    <mergeCell ref="C258:G258"/>
    <mergeCell ref="B259:C260"/>
    <mergeCell ref="E259:E260"/>
    <mergeCell ref="B262:C262"/>
    <mergeCell ref="C281:H281"/>
    <mergeCell ref="C282:G282"/>
    <mergeCell ref="B283:C284"/>
    <mergeCell ref="E283:E284"/>
    <mergeCell ref="B286:C286"/>
    <mergeCell ref="C305:H305"/>
    <mergeCell ref="C306:G306"/>
    <mergeCell ref="B307:C308"/>
    <mergeCell ref="B143:C144"/>
    <mergeCell ref="E143:E144"/>
    <mergeCell ref="B146:C146"/>
    <mergeCell ref="C162:H162"/>
    <mergeCell ref="C163:G163"/>
    <mergeCell ref="B164:C165"/>
    <mergeCell ref="B167:C167"/>
    <mergeCell ref="E164:E165"/>
    <mergeCell ref="C185:H185"/>
    <mergeCell ref="C186:G186"/>
    <mergeCell ref="B187:C188"/>
    <mergeCell ref="E187:E188"/>
    <mergeCell ref="B190:C190"/>
    <mergeCell ref="C209:H209"/>
    <mergeCell ref="B235:C236"/>
    <mergeCell ref="B238:C238"/>
    <mergeCell ref="C210:G210"/>
    <mergeCell ref="B248:C248"/>
    <mergeCell ref="C233:H233"/>
    <mergeCell ref="C234:G234"/>
    <mergeCell ref="E235:E236"/>
    <mergeCell ref="B202:C202"/>
    <mergeCell ref="B203:C203"/>
    <mergeCell ref="B223:C223"/>
    <mergeCell ref="B224:C224"/>
    <mergeCell ref="B225:C225"/>
    <mergeCell ref="B226:C226"/>
    <mergeCell ref="B227:C227"/>
    <mergeCell ref="B132:C132"/>
    <mergeCell ref="B133:C133"/>
    <mergeCell ref="B271:C271"/>
    <mergeCell ref="B272:C272"/>
    <mergeCell ref="B273:C273"/>
    <mergeCell ref="B134:C134"/>
    <mergeCell ref="B135:C135"/>
    <mergeCell ref="B153:C153"/>
    <mergeCell ref="B154:C154"/>
    <mergeCell ref="B155:C155"/>
    <mergeCell ref="B156:C156"/>
    <mergeCell ref="B175:C175"/>
    <mergeCell ref="C142:G142"/>
    <mergeCell ref="B176:C176"/>
    <mergeCell ref="B177:C177"/>
    <mergeCell ref="B178:C178"/>
    <mergeCell ref="B179:C179"/>
    <mergeCell ref="B199:C199"/>
    <mergeCell ref="B200:C200"/>
    <mergeCell ref="B201:C201"/>
    <mergeCell ref="B247:C247"/>
    <mergeCell ref="B211:C212"/>
    <mergeCell ref="E211:E212"/>
    <mergeCell ref="B214:C214"/>
    <mergeCell ref="B362:C362"/>
    <mergeCell ref="B363:C363"/>
    <mergeCell ref="B403:C403"/>
    <mergeCell ref="C330:G330"/>
    <mergeCell ref="B331:C332"/>
    <mergeCell ref="B342:C342"/>
    <mergeCell ref="B352:C353"/>
    <mergeCell ref="E352:E353"/>
    <mergeCell ref="B296:C296"/>
    <mergeCell ref="B297:C297"/>
    <mergeCell ref="B355:C355"/>
    <mergeCell ref="C370:H370"/>
    <mergeCell ref="B298:C298"/>
    <mergeCell ref="B299:C299"/>
    <mergeCell ref="B320:C320"/>
    <mergeCell ref="B321:C321"/>
    <mergeCell ref="B322:C322"/>
    <mergeCell ref="B323:C323"/>
    <mergeCell ref="B341:C341"/>
    <mergeCell ref="B372:C373"/>
    <mergeCell ref="E372:E373"/>
    <mergeCell ref="B310:C310"/>
    <mergeCell ref="E331:E332"/>
    <mergeCell ref="C350:H350"/>
    <mergeCell ref="B76:C76"/>
    <mergeCell ref="B79:C79"/>
    <mergeCell ref="B80:C80"/>
    <mergeCell ref="B81:C81"/>
    <mergeCell ref="B82:C82"/>
    <mergeCell ref="C88:H88"/>
    <mergeCell ref="C122:H122"/>
    <mergeCell ref="C123:G123"/>
    <mergeCell ref="B124:C125"/>
    <mergeCell ref="E124:E125"/>
    <mergeCell ref="B110:C110"/>
    <mergeCell ref="B111:C111"/>
    <mergeCell ref="B112:C112"/>
    <mergeCell ref="B113:C113"/>
    <mergeCell ref="B114:C114"/>
    <mergeCell ref="B115:C115"/>
    <mergeCell ref="B116:C116"/>
    <mergeCell ref="B99:C99"/>
    <mergeCell ref="C105:H105"/>
    <mergeCell ref="C106:G106"/>
    <mergeCell ref="B107:C108"/>
    <mergeCell ref="E107:E108"/>
    <mergeCell ref="B95:C95"/>
    <mergeCell ref="B96:C96"/>
    <mergeCell ref="C56:G56"/>
    <mergeCell ref="E57:E58"/>
    <mergeCell ref="B57:C58"/>
    <mergeCell ref="B60:C60"/>
    <mergeCell ref="B63:C63"/>
    <mergeCell ref="B64:C64"/>
    <mergeCell ref="C71:H71"/>
    <mergeCell ref="C72:G72"/>
    <mergeCell ref="E73:E74"/>
    <mergeCell ref="B73:C74"/>
    <mergeCell ref="C39:G39"/>
    <mergeCell ref="B40:C41"/>
    <mergeCell ref="E40:E41"/>
    <mergeCell ref="B43:C43"/>
    <mergeCell ref="B46:C46"/>
    <mergeCell ref="B47:C47"/>
    <mergeCell ref="B48:C48"/>
    <mergeCell ref="B49:C49"/>
    <mergeCell ref="C55:H55"/>
    <mergeCell ref="B127:C127"/>
    <mergeCell ref="C141:H141"/>
    <mergeCell ref="B1:H1"/>
    <mergeCell ref="B2:H2"/>
    <mergeCell ref="C4:H4"/>
    <mergeCell ref="C5:G5"/>
    <mergeCell ref="B6:C7"/>
    <mergeCell ref="E6:E7"/>
    <mergeCell ref="B9:C9"/>
    <mergeCell ref="C21:H21"/>
    <mergeCell ref="C22:G22"/>
    <mergeCell ref="B23:C24"/>
    <mergeCell ref="E23:E24"/>
    <mergeCell ref="B26:C26"/>
    <mergeCell ref="B29:C29"/>
    <mergeCell ref="B30:C30"/>
    <mergeCell ref="B31:C31"/>
    <mergeCell ref="B32:C32"/>
    <mergeCell ref="C38:H38"/>
    <mergeCell ref="C89:G89"/>
    <mergeCell ref="B90:C91"/>
    <mergeCell ref="E90:E91"/>
    <mergeCell ref="B93:C93"/>
    <mergeCell ref="B94:C94"/>
    <mergeCell ref="B97:C97"/>
    <mergeCell ref="B98:C98"/>
    <mergeCell ref="C796:H796"/>
    <mergeCell ref="C797:G797"/>
    <mergeCell ref="B798:C799"/>
    <mergeCell ref="E798:E799"/>
    <mergeCell ref="B801:C801"/>
    <mergeCell ref="B807:C807"/>
    <mergeCell ref="B1694:C1694"/>
    <mergeCell ref="B1676:C1676"/>
    <mergeCell ref="B1677:C1677"/>
    <mergeCell ref="B1678:C1678"/>
    <mergeCell ref="C1684:H1684"/>
    <mergeCell ref="C1685:G1685"/>
    <mergeCell ref="B1686:C1687"/>
    <mergeCell ref="E1686:E1687"/>
    <mergeCell ref="C778:H778"/>
    <mergeCell ref="C779:G779"/>
    <mergeCell ref="B780:C781"/>
    <mergeCell ref="E780:E781"/>
    <mergeCell ref="B783:C783"/>
    <mergeCell ref="B787:C787"/>
    <mergeCell ref="B788:C788"/>
    <mergeCell ref="B789:C789"/>
    <mergeCell ref="B1673:C1673"/>
    <mergeCell ref="B1675:C1675"/>
    <mergeCell ref="B1689:C1689"/>
    <mergeCell ref="B1692:C1692"/>
    <mergeCell ref="B1630:C1630"/>
    <mergeCell ref="B1634:C1634"/>
    <mergeCell ref="B1636:C1636"/>
    <mergeCell ref="B1637:C1637"/>
    <mergeCell ref="B1638:C1638"/>
    <mergeCell ref="B1639:C1639"/>
    <mergeCell ref="C1645:H1645"/>
    <mergeCell ref="C1646:G1646"/>
    <mergeCell ref="B1647:C1648"/>
    <mergeCell ref="E1647:E1648"/>
    <mergeCell ref="B1610:C1610"/>
    <mergeCell ref="B1614:C1614"/>
    <mergeCell ref="B1616:C1616"/>
    <mergeCell ref="B1617:C1617"/>
    <mergeCell ref="B1618:C1618"/>
    <mergeCell ref="B1693:C1693"/>
    <mergeCell ref="B1650:C1650"/>
    <mergeCell ref="B1652:C1652"/>
    <mergeCell ref="B1654:C1654"/>
    <mergeCell ref="B1656:C1656"/>
    <mergeCell ref="B1657:C1657"/>
    <mergeCell ref="B1658:C1658"/>
    <mergeCell ref="B1659:C1659"/>
    <mergeCell ref="C1665:H1665"/>
    <mergeCell ref="C1666:G1666"/>
    <mergeCell ref="B1619:C1619"/>
    <mergeCell ref="C1625:H1625"/>
    <mergeCell ref="C1626:G1626"/>
    <mergeCell ref="B1627:C1628"/>
    <mergeCell ref="E1627:E1628"/>
    <mergeCell ref="B1667:C1668"/>
    <mergeCell ref="E1667:E1668"/>
    <mergeCell ref="B1670:C1670"/>
    <mergeCell ref="B1672:C1672"/>
    <mergeCell ref="B1002:C1002"/>
    <mergeCell ref="B1017:C1017"/>
    <mergeCell ref="B1055:C1055"/>
    <mergeCell ref="B1065:C1065"/>
    <mergeCell ref="B1066:C1066"/>
    <mergeCell ref="B1067:C1067"/>
    <mergeCell ref="B1068:C1068"/>
    <mergeCell ref="C1074:H1074"/>
    <mergeCell ref="B1018:C1018"/>
    <mergeCell ref="B1019:C1019"/>
    <mergeCell ref="B1020:C1020"/>
    <mergeCell ref="C1026:H1026"/>
    <mergeCell ref="C1027:G1027"/>
    <mergeCell ref="B1028:C1029"/>
    <mergeCell ref="E1028:E1029"/>
    <mergeCell ref="B1031:C1031"/>
    <mergeCell ref="B1041:C1041"/>
    <mergeCell ref="B976:C977"/>
    <mergeCell ref="E976:E977"/>
    <mergeCell ref="B979:C979"/>
    <mergeCell ref="B989:C989"/>
    <mergeCell ref="B990:C990"/>
    <mergeCell ref="B991:C991"/>
    <mergeCell ref="C997:H997"/>
    <mergeCell ref="C998:G998"/>
    <mergeCell ref="B999:C1000"/>
    <mergeCell ref="E999:E1000"/>
    <mergeCell ref="B918:C919"/>
    <mergeCell ref="E918:E919"/>
    <mergeCell ref="B921:C921"/>
    <mergeCell ref="B944:C944"/>
    <mergeCell ref="B945:C945"/>
    <mergeCell ref="B946:C946"/>
    <mergeCell ref="B947:C947"/>
    <mergeCell ref="C974:H974"/>
    <mergeCell ref="C975:G975"/>
    <mergeCell ref="C953:H953"/>
    <mergeCell ref="C954:G954"/>
    <mergeCell ref="B955:C956"/>
    <mergeCell ref="E955:E956"/>
    <mergeCell ref="B958:C958"/>
    <mergeCell ref="B965:C965"/>
    <mergeCell ref="B966:C966"/>
    <mergeCell ref="B967:C967"/>
    <mergeCell ref="B968:C968"/>
    <mergeCell ref="B894:C895"/>
    <mergeCell ref="E894:E895"/>
    <mergeCell ref="B897:C897"/>
    <mergeCell ref="B907:C907"/>
    <mergeCell ref="B908:C908"/>
    <mergeCell ref="B909:C909"/>
    <mergeCell ref="B910:C910"/>
    <mergeCell ref="C916:H916"/>
    <mergeCell ref="C917:G917"/>
    <mergeCell ref="C836:G836"/>
    <mergeCell ref="B809:C809"/>
    <mergeCell ref="B810:C810"/>
    <mergeCell ref="B883:C883"/>
    <mergeCell ref="B884:C884"/>
    <mergeCell ref="B885:C885"/>
    <mergeCell ref="B886:C886"/>
    <mergeCell ref="C892:H892"/>
    <mergeCell ref="C893:G893"/>
    <mergeCell ref="B714:C714"/>
    <mergeCell ref="B715:C715"/>
    <mergeCell ref="B692:C692"/>
    <mergeCell ref="B693:C693"/>
    <mergeCell ref="B694:C694"/>
    <mergeCell ref="B695:C695"/>
    <mergeCell ref="B875:C876"/>
    <mergeCell ref="E875:E876"/>
    <mergeCell ref="B878:C878"/>
    <mergeCell ref="B764:C764"/>
    <mergeCell ref="B769:C769"/>
    <mergeCell ref="B770:C770"/>
    <mergeCell ref="B771:C771"/>
    <mergeCell ref="B772:C772"/>
    <mergeCell ref="B859:C859"/>
    <mergeCell ref="B864:C864"/>
    <mergeCell ref="B865:C865"/>
    <mergeCell ref="B866:C866"/>
    <mergeCell ref="B867:C867"/>
    <mergeCell ref="C873:H873"/>
    <mergeCell ref="B840:C840"/>
    <mergeCell ref="B845:C845"/>
    <mergeCell ref="B846:C846"/>
    <mergeCell ref="B847:C847"/>
    <mergeCell ref="B674:C674"/>
    <mergeCell ref="B675:C675"/>
    <mergeCell ref="C682:H682"/>
    <mergeCell ref="C683:G683"/>
    <mergeCell ref="B684:C685"/>
    <mergeCell ref="E684:E685"/>
    <mergeCell ref="B629:C629"/>
    <mergeCell ref="B634:C634"/>
    <mergeCell ref="B635:C635"/>
    <mergeCell ref="B636:C636"/>
    <mergeCell ref="B637:C637"/>
    <mergeCell ref="C643:H643"/>
    <mergeCell ref="C644:G644"/>
    <mergeCell ref="B645:C646"/>
    <mergeCell ref="E645:E646"/>
    <mergeCell ref="B1597:C1597"/>
    <mergeCell ref="B1598:C1598"/>
    <mergeCell ref="B1599:C1599"/>
    <mergeCell ref="C1605:H1605"/>
    <mergeCell ref="C1606:G1606"/>
    <mergeCell ref="B1607:C1608"/>
    <mergeCell ref="E1607:E1608"/>
    <mergeCell ref="C721:H721"/>
    <mergeCell ref="C722:G722"/>
    <mergeCell ref="B723:C724"/>
    <mergeCell ref="E723:E724"/>
    <mergeCell ref="B726:C726"/>
    <mergeCell ref="B731:C731"/>
    <mergeCell ref="B732:C732"/>
    <mergeCell ref="B733:C733"/>
    <mergeCell ref="B734:C734"/>
    <mergeCell ref="C740:H740"/>
    <mergeCell ref="C741:G741"/>
    <mergeCell ref="B742:C743"/>
    <mergeCell ref="E742:E743"/>
    <mergeCell ref="C816:H816"/>
    <mergeCell ref="C817:G817"/>
    <mergeCell ref="B818:C819"/>
    <mergeCell ref="C874:G874"/>
    <mergeCell ref="B1540:C1540"/>
    <mergeCell ref="B1542:C1542"/>
    <mergeCell ref="B1543:C1543"/>
    <mergeCell ref="C1585:H1585"/>
    <mergeCell ref="C1586:G1586"/>
    <mergeCell ref="B1587:C1588"/>
    <mergeCell ref="E1587:E1588"/>
    <mergeCell ref="B1590:C1590"/>
    <mergeCell ref="B1594:C1594"/>
    <mergeCell ref="C1569:H1569"/>
    <mergeCell ref="C1570:G1570"/>
    <mergeCell ref="B1571:C1572"/>
    <mergeCell ref="E1571:E1572"/>
    <mergeCell ref="B1574:C1574"/>
    <mergeCell ref="B1577:C1577"/>
    <mergeCell ref="B1578:C1578"/>
    <mergeCell ref="B1579:C1579"/>
    <mergeCell ref="B1541:C1541"/>
    <mergeCell ref="C1549:H1549"/>
    <mergeCell ref="C1550:G1550"/>
    <mergeCell ref="B1551:C1552"/>
    <mergeCell ref="E1551:E1552"/>
    <mergeCell ref="B1554:C1554"/>
    <mergeCell ref="B1560:C1560"/>
    <mergeCell ref="B1476:C1476"/>
    <mergeCell ref="B1477:C1477"/>
    <mergeCell ref="B1478:C1478"/>
    <mergeCell ref="B1479:C1479"/>
    <mergeCell ref="C1529:H1529"/>
    <mergeCell ref="C1530:G1530"/>
    <mergeCell ref="B1531:C1532"/>
    <mergeCell ref="E1531:E1532"/>
    <mergeCell ref="B1534:C1534"/>
    <mergeCell ref="C1509:H1509"/>
    <mergeCell ref="C1510:G1510"/>
    <mergeCell ref="B1511:C1512"/>
    <mergeCell ref="E1511:E1512"/>
    <mergeCell ref="B1514:C1514"/>
    <mergeCell ref="B1520:C1520"/>
    <mergeCell ref="B1521:C1521"/>
    <mergeCell ref="B1522:C1522"/>
    <mergeCell ref="B1523:C1523"/>
    <mergeCell ref="C1485:H1485"/>
    <mergeCell ref="C1486:G1486"/>
    <mergeCell ref="B1487:C1488"/>
    <mergeCell ref="E1487:E1488"/>
    <mergeCell ref="B1490:C1490"/>
    <mergeCell ref="B1500:C1500"/>
    <mergeCell ref="B1451:C1451"/>
    <mergeCell ref="B1452:C1452"/>
    <mergeCell ref="B1453:C1453"/>
    <mergeCell ref="B1454:C1454"/>
    <mergeCell ref="C1461:H1461"/>
    <mergeCell ref="C1462:G1462"/>
    <mergeCell ref="B1463:C1464"/>
    <mergeCell ref="E1463:E1464"/>
    <mergeCell ref="B1466:C1466"/>
    <mergeCell ref="B1435:C1435"/>
    <mergeCell ref="B1436:C1436"/>
    <mergeCell ref="B1437:C1437"/>
    <mergeCell ref="B1438:C1438"/>
    <mergeCell ref="C1444:H1444"/>
    <mergeCell ref="C1445:G1445"/>
    <mergeCell ref="B1446:C1447"/>
    <mergeCell ref="E1446:E1447"/>
    <mergeCell ref="B1449:C1449"/>
    <mergeCell ref="B1417:C1417"/>
    <mergeCell ref="B1418:C1418"/>
    <mergeCell ref="B1419:C1419"/>
    <mergeCell ref="B1420:C1420"/>
    <mergeCell ref="C1426:H1426"/>
    <mergeCell ref="C1427:G1427"/>
    <mergeCell ref="B1428:C1429"/>
    <mergeCell ref="E1428:E1429"/>
    <mergeCell ref="B1431:C1431"/>
    <mergeCell ref="B1398:C1398"/>
    <mergeCell ref="B1399:C1399"/>
    <mergeCell ref="B1400:C1400"/>
    <mergeCell ref="B1401:C1401"/>
    <mergeCell ref="C1407:H1407"/>
    <mergeCell ref="C1408:G1408"/>
    <mergeCell ref="B1409:C1410"/>
    <mergeCell ref="E1409:E1410"/>
    <mergeCell ref="B1412:C1412"/>
    <mergeCell ref="B1378:C1378"/>
    <mergeCell ref="B1379:C1379"/>
    <mergeCell ref="B1380:C1380"/>
    <mergeCell ref="B1381:C1381"/>
    <mergeCell ref="C1387:H1387"/>
    <mergeCell ref="C1388:G1388"/>
    <mergeCell ref="E1389:E1390"/>
    <mergeCell ref="B1389:C1390"/>
    <mergeCell ref="B1392:C1392"/>
    <mergeCell ref="C1347:H1347"/>
    <mergeCell ref="C1348:G1348"/>
    <mergeCell ref="B1349:C1350"/>
    <mergeCell ref="E1349:E1350"/>
    <mergeCell ref="B1352:C1352"/>
    <mergeCell ref="B1327:C1328"/>
    <mergeCell ref="E1327:E1328"/>
    <mergeCell ref="B1330:C1330"/>
    <mergeCell ref="B1338:C1338"/>
    <mergeCell ref="B1339:C1339"/>
    <mergeCell ref="B1340:C1340"/>
    <mergeCell ref="B1341:C1341"/>
    <mergeCell ref="B1298:C1298"/>
    <mergeCell ref="B1316:C1316"/>
    <mergeCell ref="B1317:C1317"/>
    <mergeCell ref="B1318:C1318"/>
    <mergeCell ref="B1319:C1319"/>
    <mergeCell ref="C1325:H1325"/>
    <mergeCell ref="C1326:G1326"/>
    <mergeCell ref="B1187:C1187"/>
    <mergeCell ref="B1284:C1284"/>
    <mergeCell ref="B1285:C1285"/>
    <mergeCell ref="B1286:C1286"/>
    <mergeCell ref="B1287:C1287"/>
    <mergeCell ref="C1293:H1293"/>
    <mergeCell ref="C1294:G1294"/>
    <mergeCell ref="B1295:C1296"/>
    <mergeCell ref="E1295:E1296"/>
    <mergeCell ref="C1270:G1270"/>
    <mergeCell ref="B1271:C1272"/>
    <mergeCell ref="E1271:E1272"/>
    <mergeCell ref="B1274:C1274"/>
    <mergeCell ref="B1239:C1239"/>
    <mergeCell ref="B1240:C1240"/>
    <mergeCell ref="C1246:H1246"/>
    <mergeCell ref="C1247:G1247"/>
    <mergeCell ref="E1248:E1249"/>
    <mergeCell ref="B1248:C1249"/>
    <mergeCell ref="B1251:C1251"/>
    <mergeCell ref="B1260:C1260"/>
    <mergeCell ref="B1261:C1261"/>
    <mergeCell ref="B1262:C1262"/>
    <mergeCell ref="B1263:C1263"/>
    <mergeCell ref="C1269:H1269"/>
    <mergeCell ref="B1135:C1135"/>
    <mergeCell ref="C1202:H1202"/>
    <mergeCell ref="C1203:G1203"/>
    <mergeCell ref="B1204:C1205"/>
    <mergeCell ref="E1204:E1205"/>
    <mergeCell ref="B1207:C1207"/>
    <mergeCell ref="B1193:C1193"/>
    <mergeCell ref="B1194:C1194"/>
    <mergeCell ref="B1195:C1195"/>
    <mergeCell ref="B1196:C1196"/>
    <mergeCell ref="C702:H702"/>
    <mergeCell ref="B1097:C1097"/>
    <mergeCell ref="B1098:C1098"/>
    <mergeCell ref="B1099:C1099"/>
    <mergeCell ref="C1105:H1105"/>
    <mergeCell ref="C1106:G1106"/>
    <mergeCell ref="B848:C848"/>
    <mergeCell ref="C854:H854"/>
    <mergeCell ref="C855:G855"/>
    <mergeCell ref="E856:E857"/>
    <mergeCell ref="B856:C857"/>
    <mergeCell ref="E818:E819"/>
    <mergeCell ref="B821:C821"/>
    <mergeCell ref="B826:C826"/>
    <mergeCell ref="B827:C827"/>
    <mergeCell ref="B828:C828"/>
    <mergeCell ref="B829:C829"/>
    <mergeCell ref="C835:H835"/>
    <mergeCell ref="C703:G703"/>
    <mergeCell ref="B704:C705"/>
    <mergeCell ref="E704:E705"/>
    <mergeCell ref="B707:C707"/>
    <mergeCell ref="B712:C712"/>
    <mergeCell ref="B713:C713"/>
    <mergeCell ref="B615:C615"/>
    <mergeCell ref="B616:C616"/>
    <mergeCell ref="B617:C617"/>
    <mergeCell ref="B618:C618"/>
    <mergeCell ref="C624:H624"/>
    <mergeCell ref="C625:G625"/>
    <mergeCell ref="B626:C627"/>
    <mergeCell ref="E626:E627"/>
    <mergeCell ref="B837:C838"/>
    <mergeCell ref="E837:E838"/>
    <mergeCell ref="B648:C648"/>
    <mergeCell ref="B653:C653"/>
    <mergeCell ref="B654:C654"/>
    <mergeCell ref="B655:C655"/>
    <mergeCell ref="B656:C656"/>
    <mergeCell ref="C663:G663"/>
    <mergeCell ref="B664:C665"/>
    <mergeCell ref="E664:E665"/>
    <mergeCell ref="B667:C667"/>
    <mergeCell ref="B808:C808"/>
    <mergeCell ref="B687:C687"/>
    <mergeCell ref="C662:H662"/>
    <mergeCell ref="B672:C672"/>
    <mergeCell ref="B673:C673"/>
    <mergeCell ref="C1125:G1125"/>
    <mergeCell ref="B1126:C1127"/>
    <mergeCell ref="E1126:E1127"/>
    <mergeCell ref="B1129:C1129"/>
    <mergeCell ref="B1133:C1133"/>
    <mergeCell ref="B1134:C1134"/>
    <mergeCell ref="C1075:G1075"/>
    <mergeCell ref="B1076:C1077"/>
    <mergeCell ref="E1076:E1077"/>
    <mergeCell ref="B1096:C1096"/>
    <mergeCell ref="B1107:C1108"/>
    <mergeCell ref="E1107:E1108"/>
    <mergeCell ref="B1110:C1110"/>
    <mergeCell ref="B1115:C1115"/>
    <mergeCell ref="B598:C598"/>
    <mergeCell ref="C604:H604"/>
    <mergeCell ref="C605:G605"/>
    <mergeCell ref="B606:C607"/>
    <mergeCell ref="E606:E607"/>
    <mergeCell ref="B609:C609"/>
    <mergeCell ref="C1182:H1182"/>
    <mergeCell ref="C1183:G1183"/>
    <mergeCell ref="B1184:C1185"/>
    <mergeCell ref="E1184:E1185"/>
    <mergeCell ref="B1116:C1116"/>
    <mergeCell ref="B1173:C1173"/>
    <mergeCell ref="B1174:C1174"/>
    <mergeCell ref="B1175:C1175"/>
    <mergeCell ref="B1176:C1176"/>
    <mergeCell ref="B1136:C1136"/>
    <mergeCell ref="C1142:H1142"/>
    <mergeCell ref="C1143:G1143"/>
    <mergeCell ref="B1144:C1145"/>
    <mergeCell ref="E1144:E1145"/>
    <mergeCell ref="B1147:C1147"/>
    <mergeCell ref="B1117:C1117"/>
    <mergeCell ref="B1118:C1118"/>
    <mergeCell ref="C1124:H1124"/>
    <mergeCell ref="C583:H583"/>
    <mergeCell ref="C584:G584"/>
    <mergeCell ref="B585:C586"/>
    <mergeCell ref="E585:E586"/>
    <mergeCell ref="B588:C588"/>
    <mergeCell ref="B593:C593"/>
    <mergeCell ref="B595:C595"/>
    <mergeCell ref="B596:C596"/>
    <mergeCell ref="B597:C597"/>
    <mergeCell ref="C564:H564"/>
    <mergeCell ref="C565:G565"/>
    <mergeCell ref="B566:C567"/>
    <mergeCell ref="E566:E567"/>
    <mergeCell ref="B569:C569"/>
    <mergeCell ref="B574:C574"/>
    <mergeCell ref="B575:C575"/>
    <mergeCell ref="B576:C576"/>
    <mergeCell ref="B577:C577"/>
    <mergeCell ref="C545:H545"/>
    <mergeCell ref="C546:G546"/>
    <mergeCell ref="B547:C548"/>
    <mergeCell ref="E547:E548"/>
    <mergeCell ref="B550:C550"/>
    <mergeCell ref="B555:C555"/>
    <mergeCell ref="B556:C556"/>
    <mergeCell ref="B557:C557"/>
    <mergeCell ref="B558:C558"/>
    <mergeCell ref="C527:H527"/>
    <mergeCell ref="C528:G528"/>
    <mergeCell ref="B529:C530"/>
    <mergeCell ref="E529:E530"/>
    <mergeCell ref="B532:C532"/>
    <mergeCell ref="B536:C536"/>
    <mergeCell ref="B537:C537"/>
    <mergeCell ref="B538:C538"/>
    <mergeCell ref="B539:C539"/>
    <mergeCell ref="C508:G508"/>
    <mergeCell ref="B509:C510"/>
    <mergeCell ref="E509:E510"/>
    <mergeCell ref="B512:C512"/>
    <mergeCell ref="B516:C516"/>
    <mergeCell ref="B518:C518"/>
    <mergeCell ref="B519:C519"/>
    <mergeCell ref="B520:C520"/>
    <mergeCell ref="B521:C521"/>
    <mergeCell ref="C489:G489"/>
    <mergeCell ref="B490:C491"/>
    <mergeCell ref="E490:E491"/>
    <mergeCell ref="B493:C493"/>
    <mergeCell ref="B498:C498"/>
    <mergeCell ref="B499:C499"/>
    <mergeCell ref="B500:C500"/>
    <mergeCell ref="B501:C501"/>
    <mergeCell ref="C507:H507"/>
    <mergeCell ref="B470:C471"/>
    <mergeCell ref="E470:E471"/>
    <mergeCell ref="B473:C473"/>
    <mergeCell ref="B477:C477"/>
    <mergeCell ref="B479:C479"/>
    <mergeCell ref="B480:C480"/>
    <mergeCell ref="B481:C481"/>
    <mergeCell ref="B482:C482"/>
    <mergeCell ref="C488:H488"/>
    <mergeCell ref="B1501:C1501"/>
    <mergeCell ref="B1502:C1502"/>
    <mergeCell ref="B1503:C1503"/>
    <mergeCell ref="C431:G431"/>
    <mergeCell ref="B432:C433"/>
    <mergeCell ref="E432:E433"/>
    <mergeCell ref="B435:C435"/>
    <mergeCell ref="B438:C438"/>
    <mergeCell ref="B439:C439"/>
    <mergeCell ref="B440:C440"/>
    <mergeCell ref="B441:C441"/>
    <mergeCell ref="C447:H447"/>
    <mergeCell ref="C448:G448"/>
    <mergeCell ref="B449:C450"/>
    <mergeCell ref="E449:E450"/>
    <mergeCell ref="B452:C452"/>
    <mergeCell ref="B457:C457"/>
    <mergeCell ref="B458:C458"/>
    <mergeCell ref="B459:C459"/>
    <mergeCell ref="B460:C460"/>
    <mergeCell ref="B461:C461"/>
    <mergeCell ref="B462:C462"/>
    <mergeCell ref="C468:H468"/>
    <mergeCell ref="C469:G469"/>
  </mergeCells>
  <pageMargins left="0.59055118110236227" right="0.59055118110236227" top="0.19685039370078741" bottom="0.19685039370078741" header="0" footer="0"/>
  <pageSetup paperSize="9" scale="5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00"/>
  <sheetViews>
    <sheetView workbookViewId="0">
      <selection activeCell="F15" sqref="F15"/>
    </sheetView>
  </sheetViews>
  <sheetFormatPr baseColWidth="10" defaultColWidth="12.625" defaultRowHeight="15" customHeight="1" x14ac:dyDescent="0.2"/>
  <cols>
    <col min="1" max="2" width="12.75" customWidth="1"/>
    <col min="3" max="3" width="13.625" bestFit="1" customWidth="1"/>
    <col min="4" max="5" width="12.75" customWidth="1"/>
    <col min="6" max="6" width="73" customWidth="1"/>
    <col min="7" max="26" width="9.25" customWidth="1"/>
  </cols>
  <sheetData>
    <row r="1" spans="1:10" ht="31.5" x14ac:dyDescent="0.2">
      <c r="A1" s="805" t="s">
        <v>179</v>
      </c>
      <c r="B1" s="768"/>
      <c r="C1" s="768"/>
      <c r="D1" s="768"/>
      <c r="E1" s="768"/>
      <c r="F1" s="806"/>
      <c r="G1" s="1"/>
    </row>
    <row r="2" spans="1:10" ht="24.75" x14ac:dyDescent="0.5">
      <c r="A2" s="807" t="str">
        <f>+Presupuesto!A2</f>
        <v>MODELO CAS  3 - VIVIENDA UNIFAMILIAR 220,92 m2 - OPCIÓN CONSTRUCCIÓN HÚMEDA</v>
      </c>
      <c r="B2" s="677"/>
      <c r="C2" s="677"/>
      <c r="D2" s="677"/>
      <c r="E2" s="677"/>
      <c r="F2" s="808"/>
      <c r="G2" s="2"/>
      <c r="H2" s="2"/>
      <c r="I2" s="2"/>
      <c r="J2" s="2"/>
    </row>
    <row r="3" spans="1:10" ht="6" customHeight="1" x14ac:dyDescent="0.25">
      <c r="A3" s="809"/>
      <c r="B3" s="810"/>
      <c r="C3" s="810"/>
      <c r="D3" s="810"/>
      <c r="E3" s="810"/>
      <c r="F3" s="811"/>
    </row>
    <row r="4" spans="1:10" x14ac:dyDescent="0.2">
      <c r="A4" s="315" t="s">
        <v>193</v>
      </c>
      <c r="B4" s="316" t="s">
        <v>194</v>
      </c>
      <c r="C4" s="316" t="s">
        <v>195</v>
      </c>
      <c r="D4" s="316" t="s">
        <v>196</v>
      </c>
      <c r="E4" s="316" t="s">
        <v>197</v>
      </c>
      <c r="F4" s="317" t="s">
        <v>198</v>
      </c>
    </row>
    <row r="5" spans="1:10" ht="18.75" x14ac:dyDescent="0.25">
      <c r="A5" s="318" t="s">
        <v>199</v>
      </c>
      <c r="B5" s="319">
        <v>0.22</v>
      </c>
      <c r="C5" s="320">
        <v>4855.3999999999996</v>
      </c>
      <c r="D5" s="321">
        <f>+C5/12</f>
        <v>404.61666666666662</v>
      </c>
      <c r="E5" s="321">
        <f>+D5/B5</f>
        <v>1839.1666666666665</v>
      </c>
      <c r="F5" s="812">
        <f>+SUM(E5:E9)/5</f>
        <v>1747.3902348164731</v>
      </c>
      <c r="H5" s="570"/>
    </row>
    <row r="6" spans="1:10" ht="18.75" x14ac:dyDescent="0.25">
      <c r="A6" s="318" t="s">
        <v>200</v>
      </c>
      <c r="B6" s="319">
        <v>0.4</v>
      </c>
      <c r="C6" s="320">
        <v>8253.2999999999993</v>
      </c>
      <c r="D6" s="321">
        <f>+C6/12</f>
        <v>687.77499999999998</v>
      </c>
      <c r="E6" s="321">
        <f>+D6/B6</f>
        <v>1719.4374999999998</v>
      </c>
      <c r="F6" s="813"/>
      <c r="H6" s="570"/>
    </row>
    <row r="7" spans="1:10" ht="18.75" x14ac:dyDescent="0.25">
      <c r="A7" s="318" t="s">
        <v>201</v>
      </c>
      <c r="B7" s="319">
        <v>0.62</v>
      </c>
      <c r="C7" s="320">
        <v>12857.9</v>
      </c>
      <c r="D7" s="321">
        <f>+C7/12</f>
        <v>1071.4916666666666</v>
      </c>
      <c r="E7" s="321">
        <f>+D7/B7</f>
        <v>1728.2123655913977</v>
      </c>
      <c r="F7" s="813"/>
      <c r="H7" s="570"/>
    </row>
    <row r="8" spans="1:10" ht="18.75" x14ac:dyDescent="0.25">
      <c r="A8" s="318" t="s">
        <v>202</v>
      </c>
      <c r="B8" s="319">
        <v>0.89</v>
      </c>
      <c r="C8" s="320">
        <v>18504.2</v>
      </c>
      <c r="D8" s="321">
        <f>+C8/12</f>
        <v>1542.0166666666667</v>
      </c>
      <c r="E8" s="321">
        <f>+D8/B8</f>
        <v>1732.6029962546816</v>
      </c>
      <c r="F8" s="813"/>
      <c r="H8" s="570"/>
    </row>
    <row r="9" spans="1:10" ht="19.5" thickBot="1" x14ac:dyDescent="0.3">
      <c r="A9" s="322" t="s">
        <v>203</v>
      </c>
      <c r="B9" s="323">
        <v>1.58</v>
      </c>
      <c r="C9" s="324">
        <v>32564.400000000001</v>
      </c>
      <c r="D9" s="325">
        <f>+C9/12</f>
        <v>2713.7000000000003</v>
      </c>
      <c r="E9" s="325">
        <f>+D9/B9</f>
        <v>1717.5316455696204</v>
      </c>
      <c r="F9" s="814"/>
      <c r="H9" s="570"/>
    </row>
    <row r="10" spans="1:10" x14ac:dyDescent="0.25">
      <c r="C10" s="65"/>
      <c r="D10" s="65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">
    <mergeCell ref="A1:F1"/>
    <mergeCell ref="A2:F2"/>
    <mergeCell ref="A3:F3"/>
    <mergeCell ref="F5:F9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Z1000"/>
  <sheetViews>
    <sheetView workbookViewId="0">
      <selection activeCell="M15" sqref="M15"/>
    </sheetView>
  </sheetViews>
  <sheetFormatPr baseColWidth="10" defaultColWidth="12.625" defaultRowHeight="15" customHeight="1" x14ac:dyDescent="0.2"/>
  <cols>
    <col min="1" max="1" width="9.25" customWidth="1"/>
    <col min="2" max="2" width="19.75" customWidth="1"/>
    <col min="3" max="3" width="12.75" customWidth="1"/>
    <col min="4" max="4" width="15.125" customWidth="1"/>
    <col min="5" max="5" width="12.75" customWidth="1"/>
    <col min="6" max="7" width="22.5" customWidth="1"/>
    <col min="8" max="8" width="13.5" customWidth="1"/>
    <col min="9" max="9" width="12.75" customWidth="1"/>
    <col min="10" max="10" width="22.5" customWidth="1"/>
    <col min="11" max="26" width="9.25" customWidth="1"/>
  </cols>
  <sheetData>
    <row r="1" spans="1:26" ht="24.75" x14ac:dyDescent="0.2">
      <c r="B1" s="815" t="s">
        <v>567</v>
      </c>
      <c r="C1" s="768"/>
      <c r="D1" s="768"/>
      <c r="E1" s="768"/>
      <c r="F1" s="768"/>
      <c r="G1" s="768"/>
      <c r="H1" s="768"/>
      <c r="I1" s="768"/>
      <c r="J1" s="806"/>
    </row>
    <row r="2" spans="1:26" ht="19.5" x14ac:dyDescent="0.4">
      <c r="A2" s="63"/>
      <c r="B2" s="816" t="str">
        <f>+Presupuesto!A2</f>
        <v>MODELO CAS  3 - VIVIENDA UNIFAMILIAR 220,92 m2 - OPCIÓN CONSTRUCCIÓN HÚMEDA</v>
      </c>
      <c r="C2" s="770"/>
      <c r="D2" s="770"/>
      <c r="E2" s="770"/>
      <c r="F2" s="770"/>
      <c r="G2" s="770"/>
      <c r="H2" s="770"/>
      <c r="I2" s="770"/>
      <c r="J2" s="817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ht="9" customHeight="1" x14ac:dyDescent="0.4">
      <c r="A3" s="63"/>
      <c r="B3" s="326"/>
      <c r="C3" s="327"/>
      <c r="D3" s="327"/>
      <c r="E3" s="327"/>
      <c r="F3" s="327"/>
      <c r="G3" s="327"/>
      <c r="H3" s="327"/>
      <c r="I3" s="327"/>
      <c r="J3" s="328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6" ht="19.5" x14ac:dyDescent="0.4">
      <c r="A4" s="63"/>
      <c r="B4" s="818" t="s">
        <v>204</v>
      </c>
      <c r="C4" s="820" t="s">
        <v>205</v>
      </c>
      <c r="D4" s="628"/>
      <c r="E4" s="629"/>
      <c r="F4" s="820" t="s">
        <v>206</v>
      </c>
      <c r="G4" s="628"/>
      <c r="H4" s="628"/>
      <c r="I4" s="629"/>
      <c r="J4" s="821" t="s">
        <v>207</v>
      </c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ht="97.5" x14ac:dyDescent="0.2">
      <c r="A5" s="329"/>
      <c r="B5" s="819"/>
      <c r="C5" s="330" t="s">
        <v>208</v>
      </c>
      <c r="D5" s="330" t="s">
        <v>209</v>
      </c>
      <c r="E5" s="330" t="s">
        <v>210</v>
      </c>
      <c r="F5" s="330" t="s">
        <v>211</v>
      </c>
      <c r="G5" s="330" t="s">
        <v>212</v>
      </c>
      <c r="H5" s="330" t="s">
        <v>213</v>
      </c>
      <c r="I5" s="330" t="s">
        <v>214</v>
      </c>
      <c r="J5" s="814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29"/>
      <c r="Z5" s="329"/>
    </row>
    <row r="6" spans="1:26" x14ac:dyDescent="0.2">
      <c r="A6" s="329"/>
      <c r="B6" s="331"/>
      <c r="C6" s="332"/>
      <c r="D6" s="333">
        <v>0.2</v>
      </c>
      <c r="E6" s="333"/>
      <c r="F6" s="333">
        <v>0.38400000000000001</v>
      </c>
      <c r="G6" s="333">
        <v>0.1195</v>
      </c>
      <c r="H6" s="333">
        <v>0.1361</v>
      </c>
      <c r="I6" s="333">
        <v>0.12670000000000001</v>
      </c>
      <c r="J6" s="331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  <c r="Z6" s="329"/>
    </row>
    <row r="7" spans="1:26" x14ac:dyDescent="0.2">
      <c r="A7" s="63"/>
      <c r="B7" s="334" t="s">
        <v>215</v>
      </c>
      <c r="C7" s="527">
        <v>6011</v>
      </c>
      <c r="D7" s="336">
        <f>C7*D6</f>
        <v>1202.2</v>
      </c>
      <c r="E7" s="335">
        <f>C7+D7</f>
        <v>7213.2</v>
      </c>
      <c r="F7" s="336">
        <f>C7*F6</f>
        <v>2308.2240000000002</v>
      </c>
      <c r="G7" s="335">
        <f>C7*G6</f>
        <v>718.31449999999995</v>
      </c>
      <c r="H7" s="336">
        <f>C7*H6</f>
        <v>818.09709999999995</v>
      </c>
      <c r="I7" s="335">
        <f>C7*I6</f>
        <v>761.59370000000001</v>
      </c>
      <c r="J7" s="337">
        <f>E7+F7+G7+H7+I7</f>
        <v>11819.429299999998</v>
      </c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x14ac:dyDescent="0.2">
      <c r="A8" s="63"/>
      <c r="B8" s="338" t="s">
        <v>187</v>
      </c>
      <c r="C8" s="423">
        <v>5142</v>
      </c>
      <c r="D8" s="69">
        <f>C8*D6</f>
        <v>1028.4000000000001</v>
      </c>
      <c r="E8" s="70">
        <f>C8+D8</f>
        <v>6170.4</v>
      </c>
      <c r="F8" s="69">
        <f>C8*F6</f>
        <v>1974.528</v>
      </c>
      <c r="G8" s="70">
        <f>C8*G6</f>
        <v>614.46899999999994</v>
      </c>
      <c r="H8" s="69">
        <f>C8*H6</f>
        <v>699.82619999999997</v>
      </c>
      <c r="I8" s="70">
        <f>C8*I6</f>
        <v>651.4914</v>
      </c>
      <c r="J8" s="339">
        <f>E8+F8+G8+H8+I8</f>
        <v>10110.714599999999</v>
      </c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x14ac:dyDescent="0.2">
      <c r="A9" s="63"/>
      <c r="B9" s="338" t="s">
        <v>216</v>
      </c>
      <c r="C9" s="423">
        <v>4752</v>
      </c>
      <c r="D9" s="69">
        <f>C9*D6</f>
        <v>950.40000000000009</v>
      </c>
      <c r="E9" s="70">
        <f>C9+D9</f>
        <v>5702.4</v>
      </c>
      <c r="F9" s="69">
        <f>C9*F6</f>
        <v>1824.768</v>
      </c>
      <c r="G9" s="70">
        <f>C9*G6</f>
        <v>567.86400000000003</v>
      </c>
      <c r="H9" s="69">
        <f>C9*H6</f>
        <v>646.74720000000002</v>
      </c>
      <c r="I9" s="70">
        <f>C9*I6</f>
        <v>602.07839999999999</v>
      </c>
      <c r="J9" s="339">
        <f>E9+F9+G9+H9+I9</f>
        <v>9343.8575999999994</v>
      </c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spans="1:26" x14ac:dyDescent="0.2">
      <c r="A10" s="63"/>
      <c r="B10" s="340" t="s">
        <v>189</v>
      </c>
      <c r="C10" s="528">
        <v>4374</v>
      </c>
      <c r="D10" s="342">
        <f>C10*D6</f>
        <v>874.80000000000007</v>
      </c>
      <c r="E10" s="341">
        <f>C10+D10</f>
        <v>5248.8</v>
      </c>
      <c r="F10" s="342">
        <f>C10*F6</f>
        <v>1679.616</v>
      </c>
      <c r="G10" s="341">
        <f>C10*G6</f>
        <v>522.69299999999998</v>
      </c>
      <c r="H10" s="342">
        <f>C10*H6</f>
        <v>595.30139999999994</v>
      </c>
      <c r="I10" s="341">
        <f>C10*I6</f>
        <v>554.18580000000009</v>
      </c>
      <c r="J10" s="343">
        <f>E10+F10+G10+H10+I10</f>
        <v>8600.5962</v>
      </c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3" spans="1:26" x14ac:dyDescent="0.2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B1:J1"/>
    <mergeCell ref="B2:J2"/>
    <mergeCell ref="B4:B5"/>
    <mergeCell ref="C4:E4"/>
    <mergeCell ref="F4:I4"/>
    <mergeCell ref="J4:J5"/>
  </mergeCells>
  <pageMargins left="0.59055118110236227" right="0.59055118110236227" top="2.7559055118110236" bottom="0.74803149606299213" header="0" footer="0"/>
  <pageSetup paperSize="9" scale="7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  <pageSetUpPr fitToPage="1"/>
  </sheetPr>
  <dimension ref="A1:BB1030"/>
  <sheetViews>
    <sheetView zoomScale="85" zoomScaleNormal="85" workbookViewId="0">
      <pane ySplit="4" topLeftCell="A5" activePane="bottomLeft" state="frozen"/>
      <selection pane="bottomLeft" activeCell="M30" sqref="M30"/>
    </sheetView>
  </sheetViews>
  <sheetFormatPr baseColWidth="10" defaultColWidth="12.625" defaultRowHeight="15" customHeight="1" x14ac:dyDescent="0.2"/>
  <cols>
    <col min="1" max="1" width="9" customWidth="1"/>
    <col min="2" max="2" width="73.25" bestFit="1" customWidth="1"/>
    <col min="3" max="3" width="4" bestFit="1" customWidth="1"/>
    <col min="4" max="4" width="16.25" style="424" customWidth="1"/>
    <col min="5" max="5" width="17.625" style="407" bestFit="1" customWidth="1"/>
  </cols>
  <sheetData>
    <row r="1" spans="1:5" ht="31.5" x14ac:dyDescent="0.2">
      <c r="A1" s="676" t="s">
        <v>217</v>
      </c>
      <c r="B1" s="677"/>
      <c r="C1" s="677"/>
      <c r="D1" s="677"/>
      <c r="E1" s="678"/>
    </row>
    <row r="2" spans="1:5" ht="18" customHeight="1" x14ac:dyDescent="0.2">
      <c r="A2" s="822" t="s">
        <v>568</v>
      </c>
      <c r="B2" s="677"/>
      <c r="C2" s="677"/>
      <c r="D2" s="677"/>
      <c r="E2" s="678"/>
    </row>
    <row r="3" spans="1:5" ht="19.5" x14ac:dyDescent="0.4">
      <c r="A3" s="823" t="str">
        <f>+Presupuesto!A2</f>
        <v>MODELO CAS  3 - VIVIENDA UNIFAMILIAR 220,92 m2 - OPCIÓN CONSTRUCCIÓN HÚMEDA</v>
      </c>
      <c r="B3" s="677"/>
      <c r="C3" s="677"/>
      <c r="D3" s="677"/>
      <c r="E3" s="678"/>
    </row>
    <row r="4" spans="1:5" ht="19.5" customHeight="1" x14ac:dyDescent="0.2">
      <c r="A4" s="78" t="s">
        <v>218</v>
      </c>
      <c r="B4" s="345" t="s">
        <v>219</v>
      </c>
      <c r="C4" s="78" t="s">
        <v>220</v>
      </c>
      <c r="D4" s="458" t="s">
        <v>221</v>
      </c>
      <c r="E4" s="458" t="s">
        <v>222</v>
      </c>
    </row>
    <row r="5" spans="1:5" ht="9" customHeight="1" x14ac:dyDescent="0.2">
      <c r="A5" s="346"/>
      <c r="B5" s="346"/>
      <c r="C5" s="346"/>
      <c r="D5" s="459">
        <v>0.79</v>
      </c>
      <c r="E5" s="612"/>
    </row>
    <row r="6" spans="1:5" ht="15" customHeight="1" x14ac:dyDescent="0.2">
      <c r="A6" s="78"/>
      <c r="B6" s="345" t="str">
        <f>+Presupuesto!B5</f>
        <v>TRABAJOS PRELIMINARES</v>
      </c>
      <c r="C6" s="78"/>
      <c r="D6" s="458"/>
      <c r="E6" s="612">
        <v>1.21</v>
      </c>
    </row>
    <row r="7" spans="1:5" ht="15" customHeight="1" x14ac:dyDescent="0.2">
      <c r="A7" s="170">
        <v>1</v>
      </c>
      <c r="B7" s="200" t="s">
        <v>223</v>
      </c>
      <c r="C7" s="170" t="s">
        <v>224</v>
      </c>
      <c r="D7" s="460">
        <v>10283.540382048141</v>
      </c>
      <c r="E7" s="460">
        <f>+D7*$E$6</f>
        <v>12443.08386227825</v>
      </c>
    </row>
    <row r="8" spans="1:5" ht="15" customHeight="1" x14ac:dyDescent="0.2">
      <c r="A8" s="170">
        <v>2</v>
      </c>
      <c r="B8" s="200" t="s">
        <v>225</v>
      </c>
      <c r="C8" s="170" t="s">
        <v>224</v>
      </c>
      <c r="D8" s="460">
        <v>340525.22545556864</v>
      </c>
      <c r="E8" s="460">
        <f t="shared" ref="E8:E71" si="0">+D8*$E$6</f>
        <v>412035.52280123805</v>
      </c>
    </row>
    <row r="9" spans="1:5" ht="15" customHeight="1" x14ac:dyDescent="0.2">
      <c r="A9" s="170">
        <v>3</v>
      </c>
      <c r="B9" s="200" t="s">
        <v>30</v>
      </c>
      <c r="C9" s="170" t="s">
        <v>224</v>
      </c>
      <c r="D9" s="460">
        <v>32076.100173217143</v>
      </c>
      <c r="E9" s="460">
        <f t="shared" si="0"/>
        <v>38812.081209592739</v>
      </c>
    </row>
    <row r="10" spans="1:5" ht="15" customHeight="1" x14ac:dyDescent="0.2">
      <c r="A10" s="170">
        <v>4</v>
      </c>
      <c r="B10" s="200" t="s">
        <v>226</v>
      </c>
      <c r="C10" s="170" t="s">
        <v>220</v>
      </c>
      <c r="D10" s="460">
        <v>71949.767121004741</v>
      </c>
      <c r="E10" s="460">
        <f t="shared" si="0"/>
        <v>87059.218216415728</v>
      </c>
    </row>
    <row r="11" spans="1:5" ht="15" customHeight="1" x14ac:dyDescent="0.2">
      <c r="A11" s="78"/>
      <c r="B11" s="345" t="s">
        <v>227</v>
      </c>
      <c r="C11" s="78"/>
      <c r="D11" s="458">
        <v>0</v>
      </c>
      <c r="E11" s="460">
        <f t="shared" si="0"/>
        <v>0</v>
      </c>
    </row>
    <row r="12" spans="1:5" s="615" customFormat="1" ht="15" customHeight="1" x14ac:dyDescent="0.2">
      <c r="A12" s="613">
        <v>5</v>
      </c>
      <c r="B12" s="614" t="s">
        <v>228</v>
      </c>
      <c r="C12" s="613" t="s">
        <v>229</v>
      </c>
      <c r="D12" s="460">
        <v>262.18495138894116</v>
      </c>
      <c r="E12" s="460">
        <f t="shared" si="0"/>
        <v>317.24379118061881</v>
      </c>
    </row>
    <row r="13" spans="1:5" ht="15" customHeight="1" x14ac:dyDescent="0.2">
      <c r="A13" s="170">
        <v>6</v>
      </c>
      <c r="B13" s="200" t="s">
        <v>230</v>
      </c>
      <c r="C13" s="170" t="s">
        <v>229</v>
      </c>
      <c r="D13" s="460">
        <v>1376.4303275322641</v>
      </c>
      <c r="E13" s="460">
        <f t="shared" si="0"/>
        <v>1665.4806963140395</v>
      </c>
    </row>
    <row r="14" spans="1:5" ht="15" customHeight="1" x14ac:dyDescent="0.2">
      <c r="A14" s="170">
        <v>7</v>
      </c>
      <c r="B14" s="354" t="s">
        <v>450</v>
      </c>
      <c r="C14" s="170" t="s">
        <v>229</v>
      </c>
      <c r="D14" s="460">
        <v>331.992214333454</v>
      </c>
      <c r="E14" s="460">
        <f t="shared" si="0"/>
        <v>401.71057934347931</v>
      </c>
    </row>
    <row r="15" spans="1:5" ht="15" customHeight="1" x14ac:dyDescent="0.2">
      <c r="A15" s="170">
        <v>8</v>
      </c>
      <c r="B15" s="200" t="s">
        <v>460</v>
      </c>
      <c r="C15" s="170" t="s">
        <v>229</v>
      </c>
      <c r="D15" s="460">
        <v>895.37487972805911</v>
      </c>
      <c r="E15" s="460">
        <f t="shared" si="0"/>
        <v>1083.4036044709514</v>
      </c>
    </row>
    <row r="16" spans="1:5" ht="15" customHeight="1" x14ac:dyDescent="0.2">
      <c r="A16" s="170">
        <v>9</v>
      </c>
      <c r="B16" s="200" t="s">
        <v>231</v>
      </c>
      <c r="C16" s="170" t="s">
        <v>232</v>
      </c>
      <c r="D16" s="460">
        <v>2230.2709007519129</v>
      </c>
      <c r="E16" s="460">
        <f t="shared" si="0"/>
        <v>2698.6277899098145</v>
      </c>
    </row>
    <row r="17" spans="1:5" ht="15" customHeight="1" x14ac:dyDescent="0.2">
      <c r="A17" s="170"/>
      <c r="B17" s="206" t="s">
        <v>233</v>
      </c>
      <c r="C17" s="170"/>
      <c r="D17" s="460">
        <v>0</v>
      </c>
      <c r="E17" s="460">
        <f t="shared" si="0"/>
        <v>0</v>
      </c>
    </row>
    <row r="18" spans="1:5" ht="15" customHeight="1" x14ac:dyDescent="0.2">
      <c r="A18" s="170">
        <v>10</v>
      </c>
      <c r="B18" s="200" t="s">
        <v>234</v>
      </c>
      <c r="C18" s="170" t="s">
        <v>36</v>
      </c>
      <c r="D18" s="460">
        <v>25315.658801835016</v>
      </c>
      <c r="E18" s="460">
        <f t="shared" si="0"/>
        <v>30631.947150220367</v>
      </c>
    </row>
    <row r="19" spans="1:5" ht="15" customHeight="1" x14ac:dyDescent="0.2">
      <c r="A19" s="170">
        <v>11</v>
      </c>
      <c r="B19" s="200" t="s">
        <v>235</v>
      </c>
      <c r="C19" s="170" t="s">
        <v>36</v>
      </c>
      <c r="D19" s="460">
        <v>27980.464991501842</v>
      </c>
      <c r="E19" s="460">
        <f t="shared" si="0"/>
        <v>33856.362639717227</v>
      </c>
    </row>
    <row r="20" spans="1:5" ht="15" customHeight="1" x14ac:dyDescent="0.2">
      <c r="A20" s="170">
        <v>12</v>
      </c>
      <c r="B20" s="200" t="s">
        <v>236</v>
      </c>
      <c r="C20" s="170" t="s">
        <v>36</v>
      </c>
      <c r="D20" s="460">
        <v>21318.449517334731</v>
      </c>
      <c r="E20" s="460">
        <f t="shared" si="0"/>
        <v>25795.323915975023</v>
      </c>
    </row>
    <row r="21" spans="1:5" ht="15" customHeight="1" x14ac:dyDescent="0.2">
      <c r="A21" s="170">
        <v>13</v>
      </c>
      <c r="B21" s="200" t="s">
        <v>237</v>
      </c>
      <c r="C21" s="170" t="s">
        <v>36</v>
      </c>
      <c r="D21" s="460">
        <v>26115.100658735042</v>
      </c>
      <c r="E21" s="460">
        <f t="shared" si="0"/>
        <v>31599.271797069399</v>
      </c>
    </row>
    <row r="22" spans="1:5" ht="15" customHeight="1" x14ac:dyDescent="0.2">
      <c r="A22" s="170"/>
      <c r="B22" s="206" t="s">
        <v>238</v>
      </c>
      <c r="C22" s="170"/>
      <c r="D22" s="460">
        <v>0</v>
      </c>
      <c r="E22" s="460">
        <f t="shared" si="0"/>
        <v>0</v>
      </c>
    </row>
    <row r="23" spans="1:5" s="615" customFormat="1" ht="15" customHeight="1" x14ac:dyDescent="0.2">
      <c r="A23" s="613">
        <v>14</v>
      </c>
      <c r="B23" s="614" t="s">
        <v>239</v>
      </c>
      <c r="C23" s="613" t="s">
        <v>229</v>
      </c>
      <c r="D23" s="460">
        <v>2793.8737881014008</v>
      </c>
      <c r="E23" s="460">
        <f t="shared" si="0"/>
        <v>3380.5872836026947</v>
      </c>
    </row>
    <row r="24" spans="1:5" ht="15" customHeight="1" x14ac:dyDescent="0.2">
      <c r="A24" s="170">
        <v>15</v>
      </c>
      <c r="B24" s="200" t="s">
        <v>240</v>
      </c>
      <c r="C24" s="170" t="s">
        <v>229</v>
      </c>
      <c r="D24" s="460">
        <v>5234.1057254960251</v>
      </c>
      <c r="E24" s="460">
        <f t="shared" si="0"/>
        <v>6333.2679278501901</v>
      </c>
    </row>
    <row r="25" spans="1:5" ht="15" customHeight="1" x14ac:dyDescent="0.2">
      <c r="A25" s="170">
        <v>16</v>
      </c>
      <c r="B25" s="200" t="s">
        <v>241</v>
      </c>
      <c r="C25" s="170" t="s">
        <v>229</v>
      </c>
      <c r="D25" s="460">
        <v>5159.2779676901782</v>
      </c>
      <c r="E25" s="460">
        <f t="shared" si="0"/>
        <v>6242.7263409051156</v>
      </c>
    </row>
    <row r="26" spans="1:5" ht="15" customHeight="1" x14ac:dyDescent="0.2">
      <c r="A26" s="170">
        <v>17</v>
      </c>
      <c r="B26" s="200" t="s">
        <v>529</v>
      </c>
      <c r="C26" s="170" t="s">
        <v>25</v>
      </c>
      <c r="D26" s="460">
        <v>3327.6203928397736</v>
      </c>
      <c r="E26" s="460">
        <f t="shared" si="0"/>
        <v>4026.4206753361259</v>
      </c>
    </row>
    <row r="27" spans="1:5" ht="15" customHeight="1" x14ac:dyDescent="0.2">
      <c r="A27" s="170">
        <v>18</v>
      </c>
      <c r="B27" s="200" t="s">
        <v>530</v>
      </c>
      <c r="C27" s="170" t="s">
        <v>25</v>
      </c>
      <c r="D27" s="460">
        <v>4059.0700953871892</v>
      </c>
      <c r="E27" s="460">
        <f t="shared" si="0"/>
        <v>4911.474815418499</v>
      </c>
    </row>
    <row r="28" spans="1:5" ht="15" customHeight="1" x14ac:dyDescent="0.2">
      <c r="A28" s="170">
        <v>19</v>
      </c>
      <c r="B28" s="200" t="s">
        <v>242</v>
      </c>
      <c r="C28" s="170" t="s">
        <v>25</v>
      </c>
      <c r="D28" s="460">
        <v>39081.674504787341</v>
      </c>
      <c r="E28" s="460">
        <f t="shared" si="0"/>
        <v>47288.82615079268</v>
      </c>
    </row>
    <row r="29" spans="1:5" ht="15" customHeight="1" x14ac:dyDescent="0.2">
      <c r="A29" s="170">
        <v>20</v>
      </c>
      <c r="B29" s="354" t="s">
        <v>445</v>
      </c>
      <c r="C29" s="170" t="s">
        <v>25</v>
      </c>
      <c r="D29" s="460">
        <v>30879.852888603884</v>
      </c>
      <c r="E29" s="460">
        <f t="shared" si="0"/>
        <v>37364.621995210699</v>
      </c>
    </row>
    <row r="30" spans="1:5" ht="15" customHeight="1" x14ac:dyDescent="0.2">
      <c r="A30" s="170">
        <v>21</v>
      </c>
      <c r="B30" s="200" t="s">
        <v>243</v>
      </c>
      <c r="C30" s="170" t="s">
        <v>25</v>
      </c>
      <c r="D30" s="460">
        <v>29945.759556381141</v>
      </c>
      <c r="E30" s="460">
        <f t="shared" si="0"/>
        <v>36234.36906322118</v>
      </c>
    </row>
    <row r="31" spans="1:5" ht="15" customHeight="1" x14ac:dyDescent="0.2">
      <c r="A31" s="170">
        <v>22</v>
      </c>
      <c r="B31" s="200" t="s">
        <v>244</v>
      </c>
      <c r="C31" s="170" t="s">
        <v>192</v>
      </c>
      <c r="D31" s="460">
        <v>243.03032449761596</v>
      </c>
      <c r="E31" s="460">
        <f t="shared" si="0"/>
        <v>294.0666926421153</v>
      </c>
    </row>
    <row r="32" spans="1:5" ht="15" customHeight="1" x14ac:dyDescent="0.2">
      <c r="A32" s="170">
        <v>23</v>
      </c>
      <c r="B32" s="200" t="s">
        <v>245</v>
      </c>
      <c r="C32" s="170" t="s">
        <v>229</v>
      </c>
      <c r="D32" s="460">
        <v>19426.437122671279</v>
      </c>
      <c r="E32" s="460">
        <f t="shared" si="0"/>
        <v>23505.988918432246</v>
      </c>
    </row>
    <row r="33" spans="1:5" ht="15" customHeight="1" x14ac:dyDescent="0.2">
      <c r="A33" s="170">
        <v>24</v>
      </c>
      <c r="B33" s="200" t="s">
        <v>246</v>
      </c>
      <c r="C33" s="170" t="s">
        <v>25</v>
      </c>
      <c r="D33" s="460">
        <v>11258.387554703446</v>
      </c>
      <c r="E33" s="460">
        <f t="shared" si="0"/>
        <v>13622.64894119117</v>
      </c>
    </row>
    <row r="34" spans="1:5" ht="15" customHeight="1" x14ac:dyDescent="0.2">
      <c r="A34" s="170">
        <v>25</v>
      </c>
      <c r="B34" s="200" t="s">
        <v>247</v>
      </c>
      <c r="C34" s="170" t="s">
        <v>96</v>
      </c>
      <c r="D34" s="460">
        <v>20012.69448439798</v>
      </c>
      <c r="E34" s="460">
        <f t="shared" si="0"/>
        <v>24215.360326121554</v>
      </c>
    </row>
    <row r="35" spans="1:5" ht="15" customHeight="1" x14ac:dyDescent="0.2">
      <c r="A35" s="170">
        <v>26</v>
      </c>
      <c r="B35" s="354" t="s">
        <v>446</v>
      </c>
      <c r="C35" s="170" t="s">
        <v>96</v>
      </c>
      <c r="D35" s="460">
        <v>37094.102160162445</v>
      </c>
      <c r="E35" s="460">
        <f t="shared" si="0"/>
        <v>44883.863613796559</v>
      </c>
    </row>
    <row r="36" spans="1:5" ht="15" customHeight="1" x14ac:dyDescent="0.2">
      <c r="A36" s="170">
        <v>27</v>
      </c>
      <c r="B36" s="354" t="s">
        <v>447</v>
      </c>
      <c r="C36" s="170" t="s">
        <v>96</v>
      </c>
      <c r="D36" s="460">
        <v>18573.699141977886</v>
      </c>
      <c r="E36" s="460">
        <f t="shared" si="0"/>
        <v>22474.17596179324</v>
      </c>
    </row>
    <row r="37" spans="1:5" ht="15" customHeight="1" x14ac:dyDescent="0.2">
      <c r="A37" s="170">
        <v>28</v>
      </c>
      <c r="B37" s="200" t="s">
        <v>454</v>
      </c>
      <c r="C37" s="170" t="s">
        <v>96</v>
      </c>
      <c r="D37" s="460">
        <v>17254.886558711769</v>
      </c>
      <c r="E37" s="460">
        <f t="shared" si="0"/>
        <v>20878.412736041239</v>
      </c>
    </row>
    <row r="38" spans="1:5" ht="15" customHeight="1" x14ac:dyDescent="0.2">
      <c r="A38" s="170">
        <v>29</v>
      </c>
      <c r="B38" s="200" t="s">
        <v>463</v>
      </c>
      <c r="C38" s="170" t="s">
        <v>96</v>
      </c>
      <c r="D38" s="460">
        <v>3597.4883560502385</v>
      </c>
      <c r="E38" s="460">
        <f t="shared" si="0"/>
        <v>4352.9609108207887</v>
      </c>
    </row>
    <row r="39" spans="1:5" ht="15" customHeight="1" x14ac:dyDescent="0.2">
      <c r="A39" s="170">
        <v>30</v>
      </c>
      <c r="B39" s="200" t="s">
        <v>455</v>
      </c>
      <c r="C39" s="170" t="s">
        <v>96</v>
      </c>
      <c r="D39" s="460">
        <v>4583.466646226967</v>
      </c>
      <c r="E39" s="460">
        <f t="shared" si="0"/>
        <v>5545.9946419346297</v>
      </c>
    </row>
    <row r="40" spans="1:5" ht="15" customHeight="1" x14ac:dyDescent="0.2">
      <c r="A40" s="170">
        <v>31</v>
      </c>
      <c r="B40" s="200" t="s">
        <v>464</v>
      </c>
      <c r="C40" s="170" t="s">
        <v>96</v>
      </c>
      <c r="D40" s="460">
        <v>3037.8790562202003</v>
      </c>
      <c r="E40" s="460">
        <f t="shared" si="0"/>
        <v>3675.8336580264422</v>
      </c>
    </row>
    <row r="41" spans="1:5" ht="15" customHeight="1" x14ac:dyDescent="0.2">
      <c r="A41" s="170"/>
      <c r="B41" s="206" t="s">
        <v>248</v>
      </c>
      <c r="C41" s="170"/>
      <c r="D41" s="460">
        <v>0</v>
      </c>
      <c r="E41" s="460">
        <f t="shared" si="0"/>
        <v>0</v>
      </c>
    </row>
    <row r="42" spans="1:5" ht="15" customHeight="1" x14ac:dyDescent="0.2">
      <c r="A42" s="170">
        <v>32</v>
      </c>
      <c r="B42" s="200" t="s">
        <v>534</v>
      </c>
      <c r="C42" s="170" t="s">
        <v>25</v>
      </c>
      <c r="D42" s="460">
        <v>35447.251934948326</v>
      </c>
      <c r="E42" s="460">
        <f t="shared" si="0"/>
        <v>42891.174841287473</v>
      </c>
    </row>
    <row r="43" spans="1:5" ht="15" customHeight="1" x14ac:dyDescent="0.2">
      <c r="A43" s="170">
        <v>33</v>
      </c>
      <c r="B43" s="200" t="s">
        <v>249</v>
      </c>
      <c r="C43" s="170" t="s">
        <v>96</v>
      </c>
      <c r="D43" s="460">
        <v>2753.7574202779206</v>
      </c>
      <c r="E43" s="460">
        <f t="shared" si="0"/>
        <v>3332.0464785362838</v>
      </c>
    </row>
    <row r="44" spans="1:5" ht="15" customHeight="1" x14ac:dyDescent="0.2">
      <c r="A44" s="170">
        <v>34</v>
      </c>
      <c r="B44" s="354" t="s">
        <v>448</v>
      </c>
      <c r="C44" s="170" t="s">
        <v>96</v>
      </c>
      <c r="D44" s="460">
        <v>1220.0601954894464</v>
      </c>
      <c r="E44" s="460">
        <f t="shared" si="0"/>
        <v>1476.2728365422302</v>
      </c>
    </row>
    <row r="45" spans="1:5" ht="15" customHeight="1" x14ac:dyDescent="0.2">
      <c r="A45" s="170"/>
      <c r="B45" s="206" t="s">
        <v>250</v>
      </c>
      <c r="C45" s="170"/>
      <c r="D45" s="460">
        <v>0</v>
      </c>
      <c r="E45" s="460">
        <f t="shared" si="0"/>
        <v>0</v>
      </c>
    </row>
    <row r="46" spans="1:5" ht="15" customHeight="1" x14ac:dyDescent="0.2">
      <c r="A46" s="170">
        <v>35</v>
      </c>
      <c r="B46" s="200" t="s">
        <v>251</v>
      </c>
      <c r="C46" s="170" t="s">
        <v>192</v>
      </c>
      <c r="D46" s="460">
        <v>618.76799724064085</v>
      </c>
      <c r="E46" s="460">
        <f t="shared" si="0"/>
        <v>748.70927666117541</v>
      </c>
    </row>
    <row r="47" spans="1:5" s="615" customFormat="1" ht="15" customHeight="1" x14ac:dyDescent="0.2">
      <c r="A47" s="613">
        <v>36</v>
      </c>
      <c r="B47" s="614" t="s">
        <v>252</v>
      </c>
      <c r="C47" s="613" t="s">
        <v>192</v>
      </c>
      <c r="D47" s="460">
        <v>825.02399632085428</v>
      </c>
      <c r="E47" s="460">
        <f t="shared" si="0"/>
        <v>998.27903554823365</v>
      </c>
    </row>
    <row r="48" spans="1:5" s="615" customFormat="1" ht="15" customHeight="1" x14ac:dyDescent="0.2">
      <c r="A48" s="613">
        <v>37</v>
      </c>
      <c r="B48" s="614" t="s">
        <v>253</v>
      </c>
      <c r="C48" s="613" t="s">
        <v>192</v>
      </c>
      <c r="D48" s="460">
        <v>1082.4442742426709</v>
      </c>
      <c r="E48" s="460">
        <f t="shared" si="0"/>
        <v>1309.7575718336318</v>
      </c>
    </row>
    <row r="49" spans="1:5" s="615" customFormat="1" ht="15" customHeight="1" x14ac:dyDescent="0.2">
      <c r="A49" s="613">
        <v>38</v>
      </c>
      <c r="B49" s="614" t="s">
        <v>254</v>
      </c>
      <c r="C49" s="613" t="s">
        <v>192</v>
      </c>
      <c r="D49" s="460">
        <v>2676.5313369013766</v>
      </c>
      <c r="E49" s="460">
        <f t="shared" si="0"/>
        <v>3238.6029176506654</v>
      </c>
    </row>
    <row r="50" spans="1:5" ht="15" customHeight="1" x14ac:dyDescent="0.2">
      <c r="A50" s="170">
        <v>39</v>
      </c>
      <c r="B50" s="200" t="s">
        <v>255</v>
      </c>
      <c r="C50" s="170" t="s">
        <v>192</v>
      </c>
      <c r="D50" s="460">
        <v>541.1741706099217</v>
      </c>
      <c r="E50" s="460">
        <f t="shared" si="0"/>
        <v>654.82074643800524</v>
      </c>
    </row>
    <row r="51" spans="1:5" ht="15" customHeight="1" x14ac:dyDescent="0.2">
      <c r="A51" s="170">
        <v>40</v>
      </c>
      <c r="B51" s="284" t="s">
        <v>428</v>
      </c>
      <c r="C51" s="170" t="s">
        <v>192</v>
      </c>
      <c r="D51" s="460">
        <v>628.44124370913164</v>
      </c>
      <c r="E51" s="460">
        <f t="shared" si="0"/>
        <v>760.41390488804927</v>
      </c>
    </row>
    <row r="52" spans="1:5" ht="15" customHeight="1" x14ac:dyDescent="0.2">
      <c r="A52" s="170">
        <v>41</v>
      </c>
      <c r="B52" s="200" t="s">
        <v>256</v>
      </c>
      <c r="C52" s="170" t="s">
        <v>96</v>
      </c>
      <c r="D52" s="460">
        <v>4203.3053952090977</v>
      </c>
      <c r="E52" s="460">
        <f t="shared" si="0"/>
        <v>5085.9995282030077</v>
      </c>
    </row>
    <row r="53" spans="1:5" ht="15" customHeight="1" x14ac:dyDescent="0.2">
      <c r="A53" s="170">
        <v>42</v>
      </c>
      <c r="B53" s="200" t="s">
        <v>257</v>
      </c>
      <c r="C53" s="170" t="s">
        <v>25</v>
      </c>
      <c r="D53" s="460">
        <v>527.63162555403471</v>
      </c>
      <c r="E53" s="460">
        <f t="shared" si="0"/>
        <v>638.43426692038202</v>
      </c>
    </row>
    <row r="54" spans="1:5" ht="15" customHeight="1" x14ac:dyDescent="0.2">
      <c r="A54" s="170">
        <v>43</v>
      </c>
      <c r="B54" s="200" t="s">
        <v>258</v>
      </c>
      <c r="C54" s="170" t="s">
        <v>25</v>
      </c>
      <c r="D54" s="460">
        <v>6045.8270093180636</v>
      </c>
      <c r="E54" s="460">
        <f t="shared" si="0"/>
        <v>7315.4506812748568</v>
      </c>
    </row>
    <row r="55" spans="1:5" ht="15" customHeight="1" x14ac:dyDescent="0.2">
      <c r="A55" s="170">
        <v>44</v>
      </c>
      <c r="B55" s="200" t="s">
        <v>259</v>
      </c>
      <c r="C55" s="170" t="s">
        <v>229</v>
      </c>
      <c r="D55" s="460">
        <v>2398.3255707001576</v>
      </c>
      <c r="E55" s="460">
        <f t="shared" si="0"/>
        <v>2901.9739405471905</v>
      </c>
    </row>
    <row r="56" spans="1:5" ht="15" customHeight="1" x14ac:dyDescent="0.2">
      <c r="A56" s="78"/>
      <c r="B56" s="345" t="str">
        <f>+Presupuesto!B48</f>
        <v>PISOS, ZOCALOS Y ANTEPECHOS</v>
      </c>
      <c r="C56" s="78"/>
      <c r="D56" s="458">
        <v>0</v>
      </c>
      <c r="E56" s="460">
        <f t="shared" si="0"/>
        <v>0</v>
      </c>
    </row>
    <row r="57" spans="1:5" ht="15" customHeight="1" x14ac:dyDescent="0.2">
      <c r="A57" s="170">
        <v>45</v>
      </c>
      <c r="B57" s="200" t="s">
        <v>260</v>
      </c>
      <c r="C57" s="170" t="s">
        <v>25</v>
      </c>
      <c r="D57" s="460">
        <v>9630.0766082180326</v>
      </c>
      <c r="E57" s="460">
        <f t="shared" si="0"/>
        <v>11652.392695943819</v>
      </c>
    </row>
    <row r="58" spans="1:5" ht="15" customHeight="1" x14ac:dyDescent="0.2">
      <c r="A58" s="170">
        <v>46</v>
      </c>
      <c r="B58" s="200" t="s">
        <v>261</v>
      </c>
      <c r="C58" s="170" t="s">
        <v>25</v>
      </c>
      <c r="D58" s="460">
        <v>12466.496316499417</v>
      </c>
      <c r="E58" s="460">
        <f t="shared" si="0"/>
        <v>15084.460542964294</v>
      </c>
    </row>
    <row r="59" spans="1:5" ht="15" customHeight="1" x14ac:dyDescent="0.2">
      <c r="A59" s="170">
        <v>47</v>
      </c>
      <c r="B59" s="200" t="s">
        <v>262</v>
      </c>
      <c r="C59" s="170" t="s">
        <v>25</v>
      </c>
      <c r="D59" s="460">
        <v>31191.023488812443</v>
      </c>
      <c r="E59" s="460">
        <f t="shared" si="0"/>
        <v>37741.138421463053</v>
      </c>
    </row>
    <row r="60" spans="1:5" ht="15" customHeight="1" x14ac:dyDescent="0.2">
      <c r="A60" s="170">
        <v>48</v>
      </c>
      <c r="B60" s="200" t="s">
        <v>263</v>
      </c>
      <c r="C60" s="170" t="s">
        <v>25</v>
      </c>
      <c r="D60" s="460">
        <v>46298.875700509612</v>
      </c>
      <c r="E60" s="460">
        <f t="shared" si="0"/>
        <v>56021.639597616631</v>
      </c>
    </row>
    <row r="61" spans="1:5" ht="15" customHeight="1" x14ac:dyDescent="0.2">
      <c r="A61" s="170">
        <v>49</v>
      </c>
      <c r="B61" s="200" t="s">
        <v>264</v>
      </c>
      <c r="C61" s="170" t="s">
        <v>229</v>
      </c>
      <c r="D61" s="460">
        <v>222.56461296097464</v>
      </c>
      <c r="E61" s="460">
        <f t="shared" si="0"/>
        <v>269.30318168277933</v>
      </c>
    </row>
    <row r="62" spans="1:5" ht="15" customHeight="1" x14ac:dyDescent="0.2">
      <c r="A62" s="170">
        <v>50</v>
      </c>
      <c r="B62" s="200" t="s">
        <v>265</v>
      </c>
      <c r="C62" s="170" t="s">
        <v>229</v>
      </c>
      <c r="D62" s="460">
        <v>562.32740214349701</v>
      </c>
      <c r="E62" s="460">
        <f t="shared" si="0"/>
        <v>680.4161565936314</v>
      </c>
    </row>
    <row r="63" spans="1:5" ht="15" customHeight="1" x14ac:dyDescent="0.2">
      <c r="A63" s="170">
        <v>51</v>
      </c>
      <c r="B63" s="200" t="s">
        <v>266</v>
      </c>
      <c r="C63" s="170" t="s">
        <v>229</v>
      </c>
      <c r="D63" s="460">
        <v>1492.0249855944644</v>
      </c>
      <c r="E63" s="460">
        <f t="shared" si="0"/>
        <v>1805.3502325693019</v>
      </c>
    </row>
    <row r="64" spans="1:5" ht="15" customHeight="1" x14ac:dyDescent="0.2">
      <c r="A64" s="170">
        <v>52</v>
      </c>
      <c r="B64" s="200" t="s">
        <v>267</v>
      </c>
      <c r="C64" s="170" t="s">
        <v>229</v>
      </c>
      <c r="D64" s="460">
        <v>3191.3718927450109</v>
      </c>
      <c r="E64" s="460">
        <f t="shared" si="0"/>
        <v>3861.5599902214631</v>
      </c>
    </row>
    <row r="65" spans="1:5" ht="15" customHeight="1" x14ac:dyDescent="0.2">
      <c r="A65" s="170">
        <v>53</v>
      </c>
      <c r="B65" s="200" t="s">
        <v>268</v>
      </c>
      <c r="C65" s="170" t="s">
        <v>229</v>
      </c>
      <c r="D65" s="460">
        <v>3191.3718927450109</v>
      </c>
      <c r="E65" s="460">
        <f t="shared" si="0"/>
        <v>3861.5599902214631</v>
      </c>
    </row>
    <row r="66" spans="1:5" ht="15" customHeight="1" x14ac:dyDescent="0.2">
      <c r="A66" s="170">
        <v>54</v>
      </c>
      <c r="B66" s="200" t="s">
        <v>536</v>
      </c>
      <c r="C66" s="170" t="s">
        <v>96</v>
      </c>
      <c r="D66" s="460">
        <v>7555.3970788652941</v>
      </c>
      <c r="E66" s="460">
        <f t="shared" si="0"/>
        <v>9142.0304654270058</v>
      </c>
    </row>
    <row r="67" spans="1:5" ht="15" customHeight="1" x14ac:dyDescent="0.2">
      <c r="A67" s="170">
        <v>55</v>
      </c>
      <c r="B67" s="284" t="s">
        <v>486</v>
      </c>
      <c r="C67" s="170" t="s">
        <v>25</v>
      </c>
      <c r="D67" s="460">
        <v>23983.255707001586</v>
      </c>
      <c r="E67" s="460">
        <f t="shared" si="0"/>
        <v>29019.739405471919</v>
      </c>
    </row>
    <row r="68" spans="1:5" ht="15" customHeight="1" x14ac:dyDescent="0.2">
      <c r="A68" s="170">
        <v>56</v>
      </c>
      <c r="B68" s="200" t="s">
        <v>459</v>
      </c>
      <c r="C68" s="170" t="s">
        <v>192</v>
      </c>
      <c r="D68" s="460">
        <v>1669.2345972073101</v>
      </c>
      <c r="E68" s="460">
        <f t="shared" si="0"/>
        <v>2019.7738626208452</v>
      </c>
    </row>
    <row r="69" spans="1:5" ht="15" customHeight="1" x14ac:dyDescent="0.2">
      <c r="A69" s="78"/>
      <c r="B69" s="345" t="str">
        <f>+Presupuesto!B62</f>
        <v>MARMOLERIA Y GRANITO</v>
      </c>
      <c r="C69" s="78"/>
      <c r="D69" s="458">
        <v>0</v>
      </c>
      <c r="E69" s="460">
        <f t="shared" si="0"/>
        <v>0</v>
      </c>
    </row>
    <row r="70" spans="1:5" ht="15" customHeight="1" x14ac:dyDescent="0.2">
      <c r="A70" s="170">
        <v>57</v>
      </c>
      <c r="B70" s="200" t="s">
        <v>107</v>
      </c>
      <c r="C70" s="170" t="s">
        <v>25</v>
      </c>
      <c r="D70" s="460">
        <v>634282.60585580394</v>
      </c>
      <c r="E70" s="460">
        <f t="shared" si="0"/>
        <v>767481.95308552275</v>
      </c>
    </row>
    <row r="71" spans="1:5" ht="15" customHeight="1" x14ac:dyDescent="0.2">
      <c r="A71" s="170">
        <v>58</v>
      </c>
      <c r="B71" s="200" t="s">
        <v>269</v>
      </c>
      <c r="C71" s="170" t="s">
        <v>25</v>
      </c>
      <c r="D71" s="460">
        <v>738418.55607093545</v>
      </c>
      <c r="E71" s="460">
        <f t="shared" si="0"/>
        <v>893486.45284583187</v>
      </c>
    </row>
    <row r="72" spans="1:5" ht="15" customHeight="1" x14ac:dyDescent="0.2">
      <c r="A72" s="170">
        <v>59</v>
      </c>
      <c r="B72" s="200" t="s">
        <v>270</v>
      </c>
      <c r="C72" s="170" t="s">
        <v>25</v>
      </c>
      <c r="D72" s="460">
        <v>382240.19373083743</v>
      </c>
      <c r="E72" s="460">
        <f t="shared" ref="E72:E135" si="1">+D72*$E$6</f>
        <v>462510.6344143133</v>
      </c>
    </row>
    <row r="73" spans="1:5" ht="15" customHeight="1" x14ac:dyDescent="0.2">
      <c r="A73" s="78"/>
      <c r="B73" s="345" t="s">
        <v>491</v>
      </c>
      <c r="C73" s="78"/>
      <c r="D73" s="458">
        <v>0</v>
      </c>
      <c r="E73" s="460">
        <f t="shared" si="1"/>
        <v>0</v>
      </c>
    </row>
    <row r="74" spans="1:5" ht="15" customHeight="1" x14ac:dyDescent="0.2">
      <c r="A74" s="170">
        <v>60</v>
      </c>
      <c r="B74" s="200" t="s">
        <v>271</v>
      </c>
      <c r="C74" s="170" t="s">
        <v>192</v>
      </c>
      <c r="D74" s="460">
        <v>5198.8023730953182</v>
      </c>
      <c r="E74" s="460">
        <f t="shared" si="1"/>
        <v>6290.5508714453345</v>
      </c>
    </row>
    <row r="75" spans="1:5" ht="15" customHeight="1" x14ac:dyDescent="0.2">
      <c r="A75" s="170">
        <v>61</v>
      </c>
      <c r="B75" s="200" t="s">
        <v>272</v>
      </c>
      <c r="C75" s="170" t="s">
        <v>192</v>
      </c>
      <c r="D75" s="460">
        <v>4585.710413038666</v>
      </c>
      <c r="E75" s="460">
        <f t="shared" si="1"/>
        <v>5548.7095997767856</v>
      </c>
    </row>
    <row r="76" spans="1:5" ht="15" customHeight="1" x14ac:dyDescent="0.2">
      <c r="A76" s="170">
        <v>62</v>
      </c>
      <c r="B76" s="200" t="s">
        <v>273</v>
      </c>
      <c r="C76" s="170" t="s">
        <v>192</v>
      </c>
      <c r="D76" s="460">
        <v>33.823459211770931</v>
      </c>
      <c r="E76" s="460">
        <f t="shared" si="1"/>
        <v>40.926385646242828</v>
      </c>
    </row>
    <row r="77" spans="1:5" ht="15" customHeight="1" x14ac:dyDescent="0.2">
      <c r="A77" s="170">
        <v>63</v>
      </c>
      <c r="B77" s="200" t="s">
        <v>274</v>
      </c>
      <c r="C77" s="170" t="s">
        <v>192</v>
      </c>
      <c r="D77" s="460">
        <v>17.431389996684359</v>
      </c>
      <c r="E77" s="460">
        <f t="shared" si="1"/>
        <v>21.091981895988074</v>
      </c>
    </row>
    <row r="78" spans="1:5" ht="15" customHeight="1" x14ac:dyDescent="0.2">
      <c r="A78" s="170">
        <v>64</v>
      </c>
      <c r="B78" s="200" t="s">
        <v>275</v>
      </c>
      <c r="C78" s="170" t="s">
        <v>192</v>
      </c>
      <c r="D78" s="460">
        <v>125.00040896814946</v>
      </c>
      <c r="E78" s="460">
        <f t="shared" si="1"/>
        <v>151.25049485146084</v>
      </c>
    </row>
    <row r="79" spans="1:5" ht="15" customHeight="1" x14ac:dyDescent="0.2">
      <c r="A79" s="170">
        <v>65</v>
      </c>
      <c r="B79" s="200" t="s">
        <v>276</v>
      </c>
      <c r="C79" s="170" t="s">
        <v>96</v>
      </c>
      <c r="D79" s="460">
        <v>88.455256883058368</v>
      </c>
      <c r="E79" s="460">
        <f t="shared" si="1"/>
        <v>107.03086082850062</v>
      </c>
    </row>
    <row r="80" spans="1:5" ht="15" customHeight="1" x14ac:dyDescent="0.2">
      <c r="A80" s="170">
        <v>66</v>
      </c>
      <c r="B80" s="200" t="s">
        <v>277</v>
      </c>
      <c r="C80" s="170" t="s">
        <v>229</v>
      </c>
      <c r="D80" s="460">
        <v>1356.6408395315354</v>
      </c>
      <c r="E80" s="460">
        <f t="shared" si="1"/>
        <v>1641.5354158331579</v>
      </c>
    </row>
    <row r="81" spans="1:5" ht="15" customHeight="1" x14ac:dyDescent="0.2">
      <c r="A81" s="170">
        <v>67</v>
      </c>
      <c r="B81" s="200" t="s">
        <v>278</v>
      </c>
      <c r="C81" s="170" t="s">
        <v>192</v>
      </c>
      <c r="D81" s="460">
        <v>21937.547950542896</v>
      </c>
      <c r="E81" s="460">
        <f t="shared" si="1"/>
        <v>26544.433020156903</v>
      </c>
    </row>
    <row r="82" spans="1:5" ht="15" customHeight="1" x14ac:dyDescent="0.2">
      <c r="A82" s="78"/>
      <c r="B82" s="345" t="str">
        <f>+Presupuesto!B71</f>
        <v>CARPINTERIA</v>
      </c>
      <c r="C82" s="78"/>
      <c r="D82" s="458">
        <v>0</v>
      </c>
      <c r="E82" s="460">
        <f t="shared" si="1"/>
        <v>0</v>
      </c>
    </row>
    <row r="83" spans="1:5" ht="15" customHeight="1" x14ac:dyDescent="0.2">
      <c r="A83" s="170">
        <v>68</v>
      </c>
      <c r="B83" s="284" t="s">
        <v>487</v>
      </c>
      <c r="C83" s="170" t="s">
        <v>192</v>
      </c>
      <c r="D83" s="460">
        <v>975319.06541806378</v>
      </c>
      <c r="E83" s="460">
        <f t="shared" si="1"/>
        <v>1180136.0691558572</v>
      </c>
    </row>
    <row r="84" spans="1:5" ht="15" customHeight="1" x14ac:dyDescent="0.2">
      <c r="A84" s="170">
        <v>69</v>
      </c>
      <c r="B84" s="284" t="s">
        <v>488</v>
      </c>
      <c r="C84" s="170" t="s">
        <v>192</v>
      </c>
      <c r="D84" s="460">
        <v>780255.25233445154</v>
      </c>
      <c r="E84" s="460">
        <f t="shared" si="1"/>
        <v>944108.85532468639</v>
      </c>
    </row>
    <row r="85" spans="1:5" ht="15" customHeight="1" x14ac:dyDescent="0.2">
      <c r="A85" s="170">
        <v>70</v>
      </c>
      <c r="B85" s="284" t="s">
        <v>489</v>
      </c>
      <c r="C85" s="170" t="s">
        <v>192</v>
      </c>
      <c r="D85" s="460">
        <v>283430.91817791702</v>
      </c>
      <c r="E85" s="460">
        <f t="shared" si="1"/>
        <v>342951.41099527956</v>
      </c>
    </row>
    <row r="86" spans="1:5" ht="15" customHeight="1" x14ac:dyDescent="0.2">
      <c r="A86" s="170">
        <v>71</v>
      </c>
      <c r="B86" s="284" t="s">
        <v>468</v>
      </c>
      <c r="C86" s="463" t="s">
        <v>192</v>
      </c>
      <c r="D86" s="460">
        <v>10578868.427656533</v>
      </c>
      <c r="E86" s="460">
        <f t="shared" si="1"/>
        <v>12800430.797464404</v>
      </c>
    </row>
    <row r="87" spans="1:5" ht="15" customHeight="1" x14ac:dyDescent="0.2">
      <c r="A87" s="170">
        <v>72</v>
      </c>
      <c r="B87" s="284" t="s">
        <v>469</v>
      </c>
      <c r="C87" s="463" t="s">
        <v>192</v>
      </c>
      <c r="D87" s="460">
        <v>1704852.3620959157</v>
      </c>
      <c r="E87" s="460">
        <f t="shared" si="1"/>
        <v>2062871.3581360579</v>
      </c>
    </row>
    <row r="88" spans="1:5" ht="15" customHeight="1" x14ac:dyDescent="0.2">
      <c r="A88" s="170">
        <v>73</v>
      </c>
      <c r="B88" s="284" t="s">
        <v>470</v>
      </c>
      <c r="C88" s="463" t="s">
        <v>192</v>
      </c>
      <c r="D88" s="460">
        <v>3773033.9161139135</v>
      </c>
      <c r="E88" s="460">
        <f t="shared" si="1"/>
        <v>4565371.0384978354</v>
      </c>
    </row>
    <row r="89" spans="1:5" ht="15" customHeight="1" x14ac:dyDescent="0.2">
      <c r="A89" s="170">
        <v>74</v>
      </c>
      <c r="B89" s="284" t="s">
        <v>471</v>
      </c>
      <c r="C89" s="463" t="s">
        <v>192</v>
      </c>
      <c r="D89" s="460">
        <v>7474200.5195399439</v>
      </c>
      <c r="E89" s="460">
        <f t="shared" si="1"/>
        <v>9043782.628643332</v>
      </c>
    </row>
    <row r="90" spans="1:5" ht="15" customHeight="1" x14ac:dyDescent="0.2">
      <c r="A90" s="170">
        <v>75</v>
      </c>
      <c r="B90" s="284" t="s">
        <v>472</v>
      </c>
      <c r="C90" s="463" t="s">
        <v>192</v>
      </c>
      <c r="D90" s="460">
        <v>4139557.2108221226</v>
      </c>
      <c r="E90" s="460">
        <f t="shared" si="1"/>
        <v>5008864.2250947682</v>
      </c>
    </row>
    <row r="91" spans="1:5" ht="15" customHeight="1" x14ac:dyDescent="0.2">
      <c r="A91" s="170">
        <v>76</v>
      </c>
      <c r="B91" s="284" t="s">
        <v>473</v>
      </c>
      <c r="C91" s="463" t="s">
        <v>192</v>
      </c>
      <c r="D91" s="460">
        <v>1277641.1144512726</v>
      </c>
      <c r="E91" s="460">
        <f t="shared" si="1"/>
        <v>1545945.7484860399</v>
      </c>
    </row>
    <row r="92" spans="1:5" ht="15" customHeight="1" x14ac:dyDescent="0.2">
      <c r="A92" s="170">
        <v>77</v>
      </c>
      <c r="B92" s="284" t="s">
        <v>474</v>
      </c>
      <c r="C92" s="463" t="s">
        <v>192</v>
      </c>
      <c r="D92" s="460">
        <v>383292.33433538157</v>
      </c>
      <c r="E92" s="460">
        <f t="shared" si="1"/>
        <v>463783.72454581171</v>
      </c>
    </row>
    <row r="93" spans="1:5" ht="15" customHeight="1" x14ac:dyDescent="0.2">
      <c r="A93" s="170">
        <v>78</v>
      </c>
      <c r="B93" s="284" t="s">
        <v>475</v>
      </c>
      <c r="C93" s="463" t="s">
        <v>192</v>
      </c>
      <c r="D93" s="460">
        <v>958230.83583845443</v>
      </c>
      <c r="E93" s="460">
        <f t="shared" si="1"/>
        <v>1159459.3113645299</v>
      </c>
    </row>
    <row r="94" spans="1:5" ht="15" customHeight="1" x14ac:dyDescent="0.2">
      <c r="A94" s="170">
        <v>79</v>
      </c>
      <c r="B94" s="284" t="s">
        <v>476</v>
      </c>
      <c r="C94" s="463" t="s">
        <v>192</v>
      </c>
      <c r="D94" s="460">
        <v>702702.61294819997</v>
      </c>
      <c r="E94" s="460">
        <f t="shared" si="1"/>
        <v>850270.16166732193</v>
      </c>
    </row>
    <row r="95" spans="1:5" ht="15" customHeight="1" x14ac:dyDescent="0.2">
      <c r="A95" s="170">
        <v>80</v>
      </c>
      <c r="B95" s="284" t="s">
        <v>477</v>
      </c>
      <c r="C95" s="463" t="s">
        <v>192</v>
      </c>
      <c r="D95" s="460">
        <v>1141891.7460408248</v>
      </c>
      <c r="E95" s="460">
        <f t="shared" si="1"/>
        <v>1381689.0127093981</v>
      </c>
    </row>
    <row r="96" spans="1:5" s="424" customFormat="1" ht="15" customHeight="1" x14ac:dyDescent="0.2">
      <c r="A96" s="170">
        <v>81</v>
      </c>
      <c r="B96" s="284" t="s">
        <v>481</v>
      </c>
      <c r="C96" s="463" t="s">
        <v>192</v>
      </c>
      <c r="D96" s="460">
        <v>638820.55722563632</v>
      </c>
      <c r="E96" s="460">
        <f t="shared" si="1"/>
        <v>772972.87424301996</v>
      </c>
    </row>
    <row r="97" spans="1:5" s="407" customFormat="1" ht="15" customHeight="1" x14ac:dyDescent="0.2">
      <c r="A97" s="170">
        <v>82</v>
      </c>
      <c r="B97" s="284" t="s">
        <v>478</v>
      </c>
      <c r="C97" s="463" t="s">
        <v>192</v>
      </c>
      <c r="D97" s="460">
        <v>405251.79099001287</v>
      </c>
      <c r="E97" s="460">
        <f t="shared" si="1"/>
        <v>490354.66709791555</v>
      </c>
    </row>
    <row r="98" spans="1:5" s="407" customFormat="1" ht="15" customHeight="1" x14ac:dyDescent="0.2">
      <c r="A98" s="170">
        <v>83</v>
      </c>
      <c r="B98" s="284" t="s">
        <v>479</v>
      </c>
      <c r="C98" s="463" t="s">
        <v>192</v>
      </c>
      <c r="D98" s="460">
        <v>1910472.7289529177</v>
      </c>
      <c r="E98" s="460">
        <f t="shared" si="1"/>
        <v>2311672.0020330306</v>
      </c>
    </row>
    <row r="99" spans="1:5" s="407" customFormat="1" ht="15" customHeight="1" x14ac:dyDescent="0.2">
      <c r="A99" s="170">
        <v>84</v>
      </c>
      <c r="B99" s="284" t="s">
        <v>480</v>
      </c>
      <c r="C99" s="463" t="s">
        <v>192</v>
      </c>
      <c r="D99" s="460">
        <v>1331541.598967185</v>
      </c>
      <c r="E99" s="460">
        <f t="shared" si="1"/>
        <v>1611165.3347502938</v>
      </c>
    </row>
    <row r="100" spans="1:5" s="407" customFormat="1" ht="15" customHeight="1" x14ac:dyDescent="0.2">
      <c r="A100" s="170">
        <v>85</v>
      </c>
      <c r="B100" s="284" t="s">
        <v>482</v>
      </c>
      <c r="C100" s="463" t="s">
        <v>192</v>
      </c>
      <c r="D100" s="460">
        <v>2315724.5199429309</v>
      </c>
      <c r="E100" s="460">
        <f t="shared" si="1"/>
        <v>2802026.6691309465</v>
      </c>
    </row>
    <row r="101" spans="1:5" s="407" customFormat="1" ht="15" customHeight="1" x14ac:dyDescent="0.2">
      <c r="A101" s="170">
        <v>86</v>
      </c>
      <c r="B101" s="284" t="s">
        <v>483</v>
      </c>
      <c r="C101" s="463" t="s">
        <v>192</v>
      </c>
      <c r="D101" s="460">
        <v>636824.24298430595</v>
      </c>
      <c r="E101" s="460">
        <f t="shared" si="1"/>
        <v>770557.33401101013</v>
      </c>
    </row>
    <row r="102" spans="1:5" s="407" customFormat="1" ht="15" customHeight="1" x14ac:dyDescent="0.2">
      <c r="A102" s="170">
        <v>87</v>
      </c>
      <c r="B102" s="284" t="s">
        <v>484</v>
      </c>
      <c r="C102" s="463" t="s">
        <v>192</v>
      </c>
      <c r="D102" s="460">
        <v>5893119.640406494</v>
      </c>
      <c r="E102" s="460">
        <f t="shared" si="1"/>
        <v>7130674.7648918573</v>
      </c>
    </row>
    <row r="103" spans="1:5" s="407" customFormat="1" ht="15" customHeight="1" x14ac:dyDescent="0.2">
      <c r="A103" s="170">
        <v>88</v>
      </c>
      <c r="B103" s="284" t="s">
        <v>485</v>
      </c>
      <c r="C103" s="463" t="s">
        <v>192</v>
      </c>
      <c r="D103" s="460">
        <v>3808967.5724578542</v>
      </c>
      <c r="E103" s="460">
        <f t="shared" si="1"/>
        <v>4608850.7626740038</v>
      </c>
    </row>
    <row r="104" spans="1:5" s="407" customFormat="1" ht="15" customHeight="1" x14ac:dyDescent="0.2">
      <c r="A104" s="78"/>
      <c r="B104" s="345" t="str">
        <f>+Presupuesto!B74</f>
        <v>MUEBLES DE COCINA Y ASADOR, PLACARDS, VANITORYS Y VESTIDORES</v>
      </c>
      <c r="C104" s="78"/>
      <c r="D104" s="458">
        <v>0</v>
      </c>
      <c r="E104" s="460">
        <f t="shared" si="1"/>
        <v>0</v>
      </c>
    </row>
    <row r="105" spans="1:5" s="407" customFormat="1" ht="15" customHeight="1" x14ac:dyDescent="0.2">
      <c r="A105" s="170">
        <v>89</v>
      </c>
      <c r="B105" s="284" t="s">
        <v>559</v>
      </c>
      <c r="C105" s="463" t="s">
        <v>192</v>
      </c>
      <c r="D105" s="460">
        <v>4544114.1912057586</v>
      </c>
      <c r="E105" s="460">
        <f t="shared" si="1"/>
        <v>5498378.1713589681</v>
      </c>
    </row>
    <row r="106" spans="1:5" s="407" customFormat="1" ht="15" customHeight="1" x14ac:dyDescent="0.2">
      <c r="A106" s="170">
        <v>90</v>
      </c>
      <c r="B106" s="284" t="s">
        <v>560</v>
      </c>
      <c r="C106" s="463" t="s">
        <v>192</v>
      </c>
      <c r="D106" s="460">
        <v>908822.83824115212</v>
      </c>
      <c r="E106" s="460">
        <f t="shared" si="1"/>
        <v>1099675.634271794</v>
      </c>
    </row>
    <row r="107" spans="1:5" s="407" customFormat="1" ht="15" customHeight="1" x14ac:dyDescent="0.2">
      <c r="A107" s="170">
        <v>91</v>
      </c>
      <c r="B107" s="284" t="s">
        <v>561</v>
      </c>
      <c r="C107" s="463" t="s">
        <v>192</v>
      </c>
      <c r="D107" s="460">
        <v>2815568.7929823925</v>
      </c>
      <c r="E107" s="460">
        <f t="shared" si="1"/>
        <v>3406838.239508695</v>
      </c>
    </row>
    <row r="108" spans="1:5" s="407" customFormat="1" ht="15" customHeight="1" x14ac:dyDescent="0.2">
      <c r="A108" s="170">
        <v>92</v>
      </c>
      <c r="B108" s="284" t="s">
        <v>562</v>
      </c>
      <c r="C108" s="463" t="s">
        <v>192</v>
      </c>
      <c r="D108" s="460">
        <v>2815568.7929823925</v>
      </c>
      <c r="E108" s="460">
        <f t="shared" si="1"/>
        <v>3406838.239508695</v>
      </c>
    </row>
    <row r="109" spans="1:5" s="407" customFormat="1" ht="15" customHeight="1" x14ac:dyDescent="0.2">
      <c r="A109" s="170">
        <v>93</v>
      </c>
      <c r="B109" s="284" t="s">
        <v>563</v>
      </c>
      <c r="C109" s="463" t="s">
        <v>192</v>
      </c>
      <c r="D109" s="460">
        <v>3492730.9077503104</v>
      </c>
      <c r="E109" s="460">
        <f t="shared" si="1"/>
        <v>4226204.3983778758</v>
      </c>
    </row>
    <row r="110" spans="1:5" ht="15" customHeight="1" x14ac:dyDescent="0.2">
      <c r="A110" s="78"/>
      <c r="B110" s="345" t="str">
        <f>+Presupuesto!B77</f>
        <v>INSTALACION ELECTRICA</v>
      </c>
      <c r="C110" s="78"/>
      <c r="D110" s="458">
        <v>0</v>
      </c>
      <c r="E110" s="460">
        <f t="shared" si="1"/>
        <v>0</v>
      </c>
    </row>
    <row r="111" spans="1:5" ht="15" customHeight="1" x14ac:dyDescent="0.2">
      <c r="A111" s="170">
        <v>94</v>
      </c>
      <c r="B111" s="200" t="s">
        <v>279</v>
      </c>
      <c r="C111" s="170" t="s">
        <v>280</v>
      </c>
      <c r="D111" s="460">
        <v>1444.3180263033353</v>
      </c>
      <c r="E111" s="460">
        <f t="shared" si="1"/>
        <v>1747.6248118270357</v>
      </c>
    </row>
    <row r="112" spans="1:5" ht="15" customHeight="1" x14ac:dyDescent="0.2">
      <c r="A112" s="170">
        <v>95</v>
      </c>
      <c r="B112" s="200" t="s">
        <v>281</v>
      </c>
      <c r="C112" s="170" t="s">
        <v>280</v>
      </c>
      <c r="D112" s="460">
        <v>669.98663812851339</v>
      </c>
      <c r="E112" s="460">
        <f t="shared" si="1"/>
        <v>810.68383213550123</v>
      </c>
    </row>
    <row r="113" spans="1:5" ht="15" customHeight="1" x14ac:dyDescent="0.2">
      <c r="A113" s="170">
        <v>96</v>
      </c>
      <c r="B113" s="200" t="s">
        <v>282</v>
      </c>
      <c r="C113" s="170" t="s">
        <v>280</v>
      </c>
      <c r="D113" s="460">
        <v>669.98663812851339</v>
      </c>
      <c r="E113" s="460">
        <f t="shared" si="1"/>
        <v>810.68383213550123</v>
      </c>
    </row>
    <row r="114" spans="1:5" ht="15" customHeight="1" x14ac:dyDescent="0.2">
      <c r="A114" s="170">
        <v>97</v>
      </c>
      <c r="B114" s="200" t="s">
        <v>283</v>
      </c>
      <c r="C114" s="170" t="s">
        <v>280</v>
      </c>
      <c r="D114" s="460">
        <v>1853.1685807591598</v>
      </c>
      <c r="E114" s="460">
        <f t="shared" si="1"/>
        <v>2242.3339827185832</v>
      </c>
    </row>
    <row r="115" spans="1:5" ht="15" customHeight="1" x14ac:dyDescent="0.2">
      <c r="A115" s="170">
        <v>98</v>
      </c>
      <c r="B115" s="200" t="s">
        <v>284</v>
      </c>
      <c r="C115" s="170" t="s">
        <v>280</v>
      </c>
      <c r="D115" s="460">
        <v>14530.277854458896</v>
      </c>
      <c r="E115" s="460">
        <f t="shared" si="1"/>
        <v>17581.636203895265</v>
      </c>
    </row>
    <row r="116" spans="1:5" ht="15" customHeight="1" x14ac:dyDescent="0.2">
      <c r="A116" s="170">
        <v>99</v>
      </c>
      <c r="B116" s="200" t="s">
        <v>285</v>
      </c>
      <c r="C116" s="170" t="s">
        <v>280</v>
      </c>
      <c r="D116" s="460">
        <v>1175.6943701989212</v>
      </c>
      <c r="E116" s="460">
        <f t="shared" si="1"/>
        <v>1422.5901879406947</v>
      </c>
    </row>
    <row r="117" spans="1:5" ht="15" customHeight="1" x14ac:dyDescent="0.2">
      <c r="A117" s="170">
        <v>100</v>
      </c>
      <c r="B117" s="200" t="s">
        <v>286</v>
      </c>
      <c r="C117" s="170" t="s">
        <v>280</v>
      </c>
      <c r="D117" s="460">
        <v>1869.7186260807059</v>
      </c>
      <c r="E117" s="460">
        <f t="shared" si="1"/>
        <v>2262.3595375576542</v>
      </c>
    </row>
    <row r="118" spans="1:5" ht="15" customHeight="1" x14ac:dyDescent="0.2">
      <c r="A118" s="170">
        <v>101</v>
      </c>
      <c r="B118" s="200" t="s">
        <v>287</v>
      </c>
      <c r="C118" s="170" t="s">
        <v>280</v>
      </c>
      <c r="D118" s="460">
        <v>10858.930664133386</v>
      </c>
      <c r="E118" s="460">
        <f t="shared" si="1"/>
        <v>13139.306103601397</v>
      </c>
    </row>
    <row r="119" spans="1:5" ht="15" customHeight="1" x14ac:dyDescent="0.2">
      <c r="A119" s="170">
        <v>102</v>
      </c>
      <c r="B119" s="200" t="s">
        <v>288</v>
      </c>
      <c r="C119" s="170" t="s">
        <v>96</v>
      </c>
      <c r="D119" s="460">
        <v>877.53453524947736</v>
      </c>
      <c r="E119" s="460">
        <f t="shared" si="1"/>
        <v>1061.8167876518676</v>
      </c>
    </row>
    <row r="120" spans="1:5" ht="15" customHeight="1" x14ac:dyDescent="0.2">
      <c r="A120" s="170">
        <v>103</v>
      </c>
      <c r="B120" s="200" t="s">
        <v>289</v>
      </c>
      <c r="C120" s="170" t="s">
        <v>96</v>
      </c>
      <c r="D120" s="460">
        <v>1181.1710798799243</v>
      </c>
      <c r="E120" s="460">
        <f t="shared" si="1"/>
        <v>1429.2170066547083</v>
      </c>
    </row>
    <row r="121" spans="1:5" ht="15" customHeight="1" x14ac:dyDescent="0.2">
      <c r="A121" s="170">
        <v>104</v>
      </c>
      <c r="B121" s="200" t="s">
        <v>290</v>
      </c>
      <c r="C121" s="170" t="s">
        <v>96</v>
      </c>
      <c r="D121" s="460">
        <v>1239.4637152788864</v>
      </c>
      <c r="E121" s="460">
        <f t="shared" si="1"/>
        <v>1499.7510954874524</v>
      </c>
    </row>
    <row r="122" spans="1:5" ht="15" customHeight="1" x14ac:dyDescent="0.2">
      <c r="A122" s="170">
        <v>105</v>
      </c>
      <c r="B122" s="200" t="s">
        <v>291</v>
      </c>
      <c r="C122" s="170" t="s">
        <v>280</v>
      </c>
      <c r="D122" s="460">
        <v>830.17240187929053</v>
      </c>
      <c r="E122" s="460">
        <f t="shared" si="1"/>
        <v>1004.5086062739415</v>
      </c>
    </row>
    <row r="123" spans="1:5" ht="15" customHeight="1" x14ac:dyDescent="0.2">
      <c r="A123" s="170">
        <v>106</v>
      </c>
      <c r="B123" s="200" t="s">
        <v>292</v>
      </c>
      <c r="C123" s="170" t="s">
        <v>280</v>
      </c>
      <c r="D123" s="460">
        <v>989.56511930802299</v>
      </c>
      <c r="E123" s="460">
        <f t="shared" si="1"/>
        <v>1197.3737943627077</v>
      </c>
    </row>
    <row r="124" spans="1:5" ht="15" customHeight="1" x14ac:dyDescent="0.2">
      <c r="A124" s="170">
        <v>107</v>
      </c>
      <c r="B124" s="200" t="s">
        <v>293</v>
      </c>
      <c r="C124" s="170" t="s">
        <v>280</v>
      </c>
      <c r="D124" s="460">
        <v>1064.121066882522</v>
      </c>
      <c r="E124" s="460">
        <f t="shared" si="1"/>
        <v>1287.5864909278516</v>
      </c>
    </row>
    <row r="125" spans="1:5" ht="15" customHeight="1" x14ac:dyDescent="0.2">
      <c r="A125" s="170">
        <v>108</v>
      </c>
      <c r="B125" s="200" t="s">
        <v>294</v>
      </c>
      <c r="C125" s="170" t="s">
        <v>280</v>
      </c>
      <c r="D125" s="460">
        <v>371.7564522956626</v>
      </c>
      <c r="E125" s="460">
        <f t="shared" si="1"/>
        <v>449.82530727775173</v>
      </c>
    </row>
    <row r="126" spans="1:5" ht="15" customHeight="1" x14ac:dyDescent="0.2">
      <c r="A126" s="170">
        <v>109</v>
      </c>
      <c r="B126" s="200" t="s">
        <v>295</v>
      </c>
      <c r="C126" s="170" t="s">
        <v>280</v>
      </c>
      <c r="D126" s="460">
        <v>702.99719128363017</v>
      </c>
      <c r="E126" s="460">
        <f t="shared" si="1"/>
        <v>850.62660145319251</v>
      </c>
    </row>
    <row r="127" spans="1:5" ht="15" customHeight="1" x14ac:dyDescent="0.2">
      <c r="A127" s="170">
        <v>110</v>
      </c>
      <c r="B127" s="200" t="s">
        <v>296</v>
      </c>
      <c r="C127" s="170" t="s">
        <v>280</v>
      </c>
      <c r="D127" s="460">
        <v>792.66258995354019</v>
      </c>
      <c r="E127" s="460">
        <f t="shared" si="1"/>
        <v>959.12173384378366</v>
      </c>
    </row>
    <row r="128" spans="1:5" ht="15" customHeight="1" x14ac:dyDescent="0.2">
      <c r="A128" s="170">
        <v>111</v>
      </c>
      <c r="B128" s="200" t="s">
        <v>297</v>
      </c>
      <c r="C128" s="170" t="s">
        <v>280</v>
      </c>
      <c r="D128" s="460">
        <v>178.25794636785986</v>
      </c>
      <c r="E128" s="460">
        <f t="shared" si="1"/>
        <v>215.69211510511042</v>
      </c>
    </row>
    <row r="129" spans="1:5" ht="15" customHeight="1" x14ac:dyDescent="0.2">
      <c r="A129" s="170">
        <v>112</v>
      </c>
      <c r="B129" s="200" t="s">
        <v>298</v>
      </c>
      <c r="C129" s="170" t="s">
        <v>280</v>
      </c>
      <c r="D129" s="460">
        <v>237.14003689597632</v>
      </c>
      <c r="E129" s="460">
        <f t="shared" si="1"/>
        <v>286.93944464413136</v>
      </c>
    </row>
    <row r="130" spans="1:5" ht="15" customHeight="1" x14ac:dyDescent="0.2">
      <c r="A130" s="170">
        <v>113</v>
      </c>
      <c r="B130" s="200" t="s">
        <v>299</v>
      </c>
      <c r="C130" s="170" t="s">
        <v>280</v>
      </c>
      <c r="D130" s="460">
        <v>256.95020610995977</v>
      </c>
      <c r="E130" s="460">
        <f t="shared" si="1"/>
        <v>310.9097493930513</v>
      </c>
    </row>
    <row r="131" spans="1:5" ht="15" customHeight="1" x14ac:dyDescent="0.2">
      <c r="A131" s="170">
        <v>114</v>
      </c>
      <c r="B131" s="200" t="s">
        <v>300</v>
      </c>
      <c r="C131" s="170" t="s">
        <v>280</v>
      </c>
      <c r="D131" s="460">
        <v>1061.0416168497431</v>
      </c>
      <c r="E131" s="460">
        <f t="shared" si="1"/>
        <v>1283.8603563881891</v>
      </c>
    </row>
    <row r="132" spans="1:5" ht="15" customHeight="1" x14ac:dyDescent="0.2">
      <c r="A132" s="170">
        <v>115</v>
      </c>
      <c r="B132" s="200" t="s">
        <v>301</v>
      </c>
      <c r="C132" s="170" t="s">
        <v>280</v>
      </c>
      <c r="D132" s="460">
        <v>3017.0663869176633</v>
      </c>
      <c r="E132" s="460">
        <f t="shared" si="1"/>
        <v>3650.6503281703726</v>
      </c>
    </row>
    <row r="133" spans="1:5" ht="15" customHeight="1" x14ac:dyDescent="0.2">
      <c r="A133" s="170">
        <v>116</v>
      </c>
      <c r="B133" s="200" t="s">
        <v>302</v>
      </c>
      <c r="C133" s="170" t="s">
        <v>280</v>
      </c>
      <c r="D133" s="460">
        <v>2114.3830097338246</v>
      </c>
      <c r="E133" s="460">
        <f t="shared" si="1"/>
        <v>2558.4034417779276</v>
      </c>
    </row>
    <row r="134" spans="1:5" ht="15" customHeight="1" x14ac:dyDescent="0.2">
      <c r="A134" s="170">
        <v>117</v>
      </c>
      <c r="B134" s="200" t="s">
        <v>303</v>
      </c>
      <c r="C134" s="170" t="s">
        <v>280</v>
      </c>
      <c r="D134" s="460">
        <v>2150.3770798988926</v>
      </c>
      <c r="E134" s="460">
        <f t="shared" si="1"/>
        <v>2601.9562666776601</v>
      </c>
    </row>
    <row r="135" spans="1:5" ht="15" customHeight="1" x14ac:dyDescent="0.2">
      <c r="A135" s="170">
        <v>118</v>
      </c>
      <c r="B135" s="200" t="s">
        <v>304</v>
      </c>
      <c r="C135" s="170" t="s">
        <v>280</v>
      </c>
      <c r="D135" s="460">
        <v>3055.9144645118658</v>
      </c>
      <c r="E135" s="460">
        <f t="shared" si="1"/>
        <v>3697.6565020593575</v>
      </c>
    </row>
    <row r="136" spans="1:5" ht="15" customHeight="1" x14ac:dyDescent="0.2">
      <c r="A136" s="170">
        <v>119</v>
      </c>
      <c r="B136" s="200" t="s">
        <v>305</v>
      </c>
      <c r="C136" s="170" t="s">
        <v>280</v>
      </c>
      <c r="D136" s="460">
        <v>5336.9603159210719</v>
      </c>
      <c r="E136" s="460">
        <f t="shared" ref="E136:E199" si="2">+D136*$E$6</f>
        <v>6457.7219822644965</v>
      </c>
    </row>
    <row r="137" spans="1:5" ht="15" customHeight="1" x14ac:dyDescent="0.2">
      <c r="A137" s="170">
        <v>120</v>
      </c>
      <c r="B137" s="200" t="s">
        <v>306</v>
      </c>
      <c r="C137" s="170" t="s">
        <v>280</v>
      </c>
      <c r="D137" s="460">
        <v>4164.8026764970773</v>
      </c>
      <c r="E137" s="460">
        <f t="shared" si="2"/>
        <v>5039.4112385614635</v>
      </c>
    </row>
    <row r="138" spans="1:5" ht="15" customHeight="1" x14ac:dyDescent="0.2">
      <c r="A138" s="170">
        <v>121</v>
      </c>
      <c r="B138" s="200" t="s">
        <v>307</v>
      </c>
      <c r="C138" s="170" t="s">
        <v>280</v>
      </c>
      <c r="D138" s="460">
        <v>2381.1935317067901</v>
      </c>
      <c r="E138" s="460">
        <f t="shared" si="2"/>
        <v>2881.2441733652158</v>
      </c>
    </row>
    <row r="139" spans="1:5" ht="15" customHeight="1" x14ac:dyDescent="0.2">
      <c r="A139" s="170">
        <v>122</v>
      </c>
      <c r="B139" s="200" t="s">
        <v>308</v>
      </c>
      <c r="C139" s="170" t="s">
        <v>96</v>
      </c>
      <c r="D139" s="460">
        <v>626.67287832166835</v>
      </c>
      <c r="E139" s="460">
        <f t="shared" si="2"/>
        <v>758.27418276921867</v>
      </c>
    </row>
    <row r="140" spans="1:5" ht="15" customHeight="1" x14ac:dyDescent="0.2">
      <c r="A140" s="170">
        <v>123</v>
      </c>
      <c r="B140" s="200" t="s">
        <v>309</v>
      </c>
      <c r="C140" s="170" t="s">
        <v>96</v>
      </c>
      <c r="D140" s="460">
        <v>997.33569415709167</v>
      </c>
      <c r="E140" s="460">
        <f t="shared" si="2"/>
        <v>1206.7761899300808</v>
      </c>
    </row>
    <row r="141" spans="1:5" ht="15" customHeight="1" x14ac:dyDescent="0.2">
      <c r="A141" s="170">
        <v>124</v>
      </c>
      <c r="B141" s="200" t="s">
        <v>310</v>
      </c>
      <c r="C141" s="170" t="s">
        <v>96</v>
      </c>
      <c r="D141" s="460">
        <v>1579.9897049541296</v>
      </c>
      <c r="E141" s="460">
        <f t="shared" si="2"/>
        <v>1911.7875429944968</v>
      </c>
    </row>
    <row r="142" spans="1:5" ht="15" customHeight="1" x14ac:dyDescent="0.2">
      <c r="A142" s="170">
        <v>125</v>
      </c>
      <c r="B142" s="200" t="s">
        <v>311</v>
      </c>
      <c r="C142" s="170" t="s">
        <v>96</v>
      </c>
      <c r="D142" s="460">
        <v>2388.524413534562</v>
      </c>
      <c r="E142" s="460">
        <f t="shared" si="2"/>
        <v>2890.1145403768201</v>
      </c>
    </row>
    <row r="143" spans="1:5" ht="15" customHeight="1" x14ac:dyDescent="0.2">
      <c r="A143" s="170">
        <v>126</v>
      </c>
      <c r="B143" s="200" t="s">
        <v>312</v>
      </c>
      <c r="C143" s="170" t="s">
        <v>96</v>
      </c>
      <c r="D143" s="460">
        <v>589.26859272102877</v>
      </c>
      <c r="E143" s="460">
        <f t="shared" si="2"/>
        <v>713.01499719244475</v>
      </c>
    </row>
    <row r="144" spans="1:5" ht="15" customHeight="1" x14ac:dyDescent="0.2">
      <c r="A144" s="170">
        <v>127</v>
      </c>
      <c r="B144" s="200" t="s">
        <v>313</v>
      </c>
      <c r="C144" s="170" t="s">
        <v>96</v>
      </c>
      <c r="D144" s="460">
        <v>8520.8350429320726</v>
      </c>
      <c r="E144" s="460">
        <f t="shared" si="2"/>
        <v>10310.210401947808</v>
      </c>
    </row>
    <row r="145" spans="1:5" ht="15" customHeight="1" x14ac:dyDescent="0.2">
      <c r="A145" s="170">
        <v>128</v>
      </c>
      <c r="B145" s="200" t="s">
        <v>314</v>
      </c>
      <c r="C145" s="170" t="s">
        <v>96</v>
      </c>
      <c r="D145" s="460">
        <v>37689.294617043095</v>
      </c>
      <c r="E145" s="460">
        <f t="shared" si="2"/>
        <v>45604.046486622145</v>
      </c>
    </row>
    <row r="146" spans="1:5" ht="15" customHeight="1" x14ac:dyDescent="0.2">
      <c r="A146" s="170">
        <v>129</v>
      </c>
      <c r="B146" s="200" t="s">
        <v>315</v>
      </c>
      <c r="C146" s="170" t="s">
        <v>96</v>
      </c>
      <c r="D146" s="460">
        <v>6774.0369978846074</v>
      </c>
      <c r="E146" s="460">
        <f t="shared" si="2"/>
        <v>8196.584767440374</v>
      </c>
    </row>
    <row r="147" spans="1:5" ht="15" customHeight="1" x14ac:dyDescent="0.2">
      <c r="A147" s="170">
        <v>130</v>
      </c>
      <c r="B147" s="200" t="s">
        <v>316</v>
      </c>
      <c r="C147" s="170" t="s">
        <v>280</v>
      </c>
      <c r="D147" s="460">
        <v>29445.197565062987</v>
      </c>
      <c r="E147" s="460">
        <f t="shared" si="2"/>
        <v>35628.689053726215</v>
      </c>
    </row>
    <row r="148" spans="1:5" ht="15" customHeight="1" x14ac:dyDescent="0.2">
      <c r="A148" s="170">
        <v>131</v>
      </c>
      <c r="B148" s="200" t="s">
        <v>317</v>
      </c>
      <c r="C148" s="170" t="s">
        <v>280</v>
      </c>
      <c r="D148" s="460">
        <v>29445.197565062987</v>
      </c>
      <c r="E148" s="460">
        <f t="shared" si="2"/>
        <v>35628.689053726215</v>
      </c>
    </row>
    <row r="149" spans="1:5" ht="15" customHeight="1" x14ac:dyDescent="0.2">
      <c r="A149" s="170">
        <v>132</v>
      </c>
      <c r="B149" s="200" t="s">
        <v>318</v>
      </c>
      <c r="C149" s="170" t="s">
        <v>280</v>
      </c>
      <c r="D149" s="460">
        <v>81888.087723755147</v>
      </c>
      <c r="E149" s="460">
        <f t="shared" si="2"/>
        <v>99084.586145743728</v>
      </c>
    </row>
    <row r="150" spans="1:5" ht="15" customHeight="1" x14ac:dyDescent="0.2">
      <c r="A150" s="170">
        <v>133</v>
      </c>
      <c r="B150" s="200" t="s">
        <v>319</v>
      </c>
      <c r="C150" s="170" t="s">
        <v>280</v>
      </c>
      <c r="D150" s="460">
        <v>138385.51514250587</v>
      </c>
      <c r="E150" s="460">
        <f t="shared" si="2"/>
        <v>167446.47332243211</v>
      </c>
    </row>
    <row r="151" spans="1:5" ht="15" customHeight="1" x14ac:dyDescent="0.2">
      <c r="A151" s="170">
        <v>134</v>
      </c>
      <c r="B151" s="200" t="s">
        <v>320</v>
      </c>
      <c r="C151" s="170" t="s">
        <v>280</v>
      </c>
      <c r="D151" s="460">
        <v>58890.171286406025</v>
      </c>
      <c r="E151" s="460">
        <f t="shared" si="2"/>
        <v>71257.107256551288</v>
      </c>
    </row>
    <row r="152" spans="1:5" ht="15" customHeight="1" x14ac:dyDescent="0.2">
      <c r="A152" s="170">
        <v>135</v>
      </c>
      <c r="B152" s="200" t="s">
        <v>321</v>
      </c>
      <c r="C152" s="170" t="s">
        <v>280</v>
      </c>
      <c r="D152" s="460">
        <v>223995.6986256626</v>
      </c>
      <c r="E152" s="460">
        <f t="shared" si="2"/>
        <v>271034.79533705174</v>
      </c>
    </row>
    <row r="153" spans="1:5" ht="15" customHeight="1" x14ac:dyDescent="0.2">
      <c r="A153" s="170">
        <v>136</v>
      </c>
      <c r="B153" s="200" t="s">
        <v>322</v>
      </c>
      <c r="C153" s="170" t="s">
        <v>280</v>
      </c>
      <c r="D153" s="460">
        <v>235428.15847123822</v>
      </c>
      <c r="E153" s="460">
        <f t="shared" si="2"/>
        <v>284868.07175019826</v>
      </c>
    </row>
    <row r="154" spans="1:5" ht="15" customHeight="1" x14ac:dyDescent="0.2">
      <c r="A154" s="170">
        <v>137</v>
      </c>
      <c r="B154" s="200" t="s">
        <v>323</v>
      </c>
      <c r="C154" s="170" t="s">
        <v>280</v>
      </c>
      <c r="D154" s="460">
        <v>447193.73015534726</v>
      </c>
      <c r="E154" s="460">
        <f t="shared" si="2"/>
        <v>541104.41348797013</v>
      </c>
    </row>
    <row r="155" spans="1:5" ht="15" customHeight="1" x14ac:dyDescent="0.2">
      <c r="A155" s="170">
        <v>138</v>
      </c>
      <c r="B155" s="200" t="s">
        <v>324</v>
      </c>
      <c r="C155" s="170" t="s">
        <v>280</v>
      </c>
      <c r="D155" s="460">
        <v>112179.91819853094</v>
      </c>
      <c r="E155" s="460">
        <f t="shared" si="2"/>
        <v>135737.70102022245</v>
      </c>
    </row>
    <row r="156" spans="1:5" ht="15" customHeight="1" x14ac:dyDescent="0.2">
      <c r="A156" s="170">
        <v>139</v>
      </c>
      <c r="B156" s="200" t="s">
        <v>325</v>
      </c>
      <c r="C156" s="170" t="s">
        <v>280</v>
      </c>
      <c r="D156" s="460">
        <v>78015.154873677442</v>
      </c>
      <c r="E156" s="460">
        <f t="shared" si="2"/>
        <v>94398.337397149706</v>
      </c>
    </row>
    <row r="157" spans="1:5" ht="15" customHeight="1" x14ac:dyDescent="0.2">
      <c r="A157" s="170">
        <v>140</v>
      </c>
      <c r="B157" s="200" t="s">
        <v>326</v>
      </c>
      <c r="C157" s="170" t="s">
        <v>280</v>
      </c>
      <c r="D157" s="460">
        <v>252268.35801697764</v>
      </c>
      <c r="E157" s="460">
        <f t="shared" si="2"/>
        <v>305244.71320054296</v>
      </c>
    </row>
    <row r="158" spans="1:5" ht="15" customHeight="1" x14ac:dyDescent="0.2">
      <c r="A158" s="170">
        <v>141</v>
      </c>
      <c r="B158" s="200" t="s">
        <v>327</v>
      </c>
      <c r="C158" s="170" t="s">
        <v>280</v>
      </c>
      <c r="D158" s="460">
        <v>41517.313224716469</v>
      </c>
      <c r="E158" s="460">
        <f t="shared" si="2"/>
        <v>50235.949001906927</v>
      </c>
    </row>
    <row r="159" spans="1:5" ht="15" customHeight="1" x14ac:dyDescent="0.2">
      <c r="A159" s="170">
        <v>142</v>
      </c>
      <c r="B159" s="200" t="s">
        <v>537</v>
      </c>
      <c r="C159" s="170" t="s">
        <v>280</v>
      </c>
      <c r="D159" s="460">
        <v>38488.920345570237</v>
      </c>
      <c r="E159" s="460">
        <f t="shared" si="2"/>
        <v>46571.593618139988</v>
      </c>
    </row>
    <row r="160" spans="1:5" ht="15" customHeight="1" x14ac:dyDescent="0.2">
      <c r="A160" s="170">
        <v>143</v>
      </c>
      <c r="B160" s="200" t="s">
        <v>328</v>
      </c>
      <c r="C160" s="170" t="s">
        <v>280</v>
      </c>
      <c r="D160" s="460">
        <v>14530.277854458896</v>
      </c>
      <c r="E160" s="460">
        <f t="shared" si="2"/>
        <v>17581.636203895265</v>
      </c>
    </row>
    <row r="161" spans="1:5" ht="15" customHeight="1" x14ac:dyDescent="0.2">
      <c r="A161" s="170">
        <v>144</v>
      </c>
      <c r="B161" s="200" t="s">
        <v>329</v>
      </c>
      <c r="C161" s="170" t="s">
        <v>280</v>
      </c>
      <c r="D161" s="460">
        <v>2841.9534448148484</v>
      </c>
      <c r="E161" s="460">
        <f t="shared" si="2"/>
        <v>3438.7636682259663</v>
      </c>
    </row>
    <row r="162" spans="1:5" ht="15" customHeight="1" x14ac:dyDescent="0.2">
      <c r="A162" s="170">
        <v>145</v>
      </c>
      <c r="B162" s="200" t="s">
        <v>330</v>
      </c>
      <c r="C162" s="170" t="s">
        <v>280</v>
      </c>
      <c r="D162" s="460">
        <v>3881.7858692010336</v>
      </c>
      <c r="E162" s="460">
        <f t="shared" si="2"/>
        <v>4696.9609017332505</v>
      </c>
    </row>
    <row r="163" spans="1:5" ht="15" customHeight="1" x14ac:dyDescent="0.2">
      <c r="A163" s="170">
        <v>146</v>
      </c>
      <c r="B163" s="200" t="s">
        <v>538</v>
      </c>
      <c r="C163" s="170" t="s">
        <v>280</v>
      </c>
      <c r="D163" s="460">
        <v>8701.3426186852521</v>
      </c>
      <c r="E163" s="460">
        <f t="shared" si="2"/>
        <v>10528.624568609155</v>
      </c>
    </row>
    <row r="164" spans="1:5" ht="15" customHeight="1" x14ac:dyDescent="0.2">
      <c r="A164" s="170">
        <v>147</v>
      </c>
      <c r="B164" s="200" t="s">
        <v>331</v>
      </c>
      <c r="C164" s="170" t="s">
        <v>280</v>
      </c>
      <c r="D164" s="460">
        <v>41355.485407391614</v>
      </c>
      <c r="E164" s="460">
        <f t="shared" si="2"/>
        <v>50040.137342943854</v>
      </c>
    </row>
    <row r="165" spans="1:5" ht="15" customHeight="1" x14ac:dyDescent="0.2">
      <c r="A165" s="170">
        <v>148</v>
      </c>
      <c r="B165" s="200" t="s">
        <v>332</v>
      </c>
      <c r="C165" s="170" t="s">
        <v>280</v>
      </c>
      <c r="D165" s="460">
        <v>1901.5859773804548</v>
      </c>
      <c r="E165" s="460">
        <f t="shared" si="2"/>
        <v>2300.9190326303501</v>
      </c>
    </row>
    <row r="166" spans="1:5" ht="15" customHeight="1" x14ac:dyDescent="0.2">
      <c r="A166" s="170">
        <v>149</v>
      </c>
      <c r="B166" s="200" t="s">
        <v>333</v>
      </c>
      <c r="C166" s="170" t="s">
        <v>280</v>
      </c>
      <c r="D166" s="460">
        <v>1456.4951246676369</v>
      </c>
      <c r="E166" s="460">
        <f t="shared" si="2"/>
        <v>1762.3591008478406</v>
      </c>
    </row>
    <row r="167" spans="1:5" ht="15" customHeight="1" x14ac:dyDescent="0.2">
      <c r="A167" s="78"/>
      <c r="B167" s="345" t="str">
        <f>+Presupuesto!B86</f>
        <v>INSTALACION SANITARIA Y PLUVIALES</v>
      </c>
      <c r="C167" s="78"/>
      <c r="D167" s="458">
        <v>0</v>
      </c>
      <c r="E167" s="460">
        <f t="shared" si="2"/>
        <v>0</v>
      </c>
    </row>
    <row r="168" spans="1:5" ht="15" customHeight="1" x14ac:dyDescent="0.2">
      <c r="A168" s="170">
        <v>150</v>
      </c>
      <c r="B168" s="200" t="s">
        <v>334</v>
      </c>
      <c r="C168" s="170" t="s">
        <v>280</v>
      </c>
      <c r="D168" s="460">
        <v>10129.967601337634</v>
      </c>
      <c r="E168" s="460">
        <f t="shared" si="2"/>
        <v>12257.260797618537</v>
      </c>
    </row>
    <row r="169" spans="1:5" ht="15" customHeight="1" x14ac:dyDescent="0.2">
      <c r="A169" s="170">
        <v>151</v>
      </c>
      <c r="B169" s="200" t="s">
        <v>335</v>
      </c>
      <c r="C169" s="170" t="s">
        <v>280</v>
      </c>
      <c r="D169" s="460">
        <v>12736.243987854637</v>
      </c>
      <c r="E169" s="460">
        <f t="shared" si="2"/>
        <v>15410.855225304111</v>
      </c>
    </row>
    <row r="170" spans="1:5" ht="15" customHeight="1" x14ac:dyDescent="0.2">
      <c r="A170" s="170">
        <v>152</v>
      </c>
      <c r="B170" s="200" t="s">
        <v>336</v>
      </c>
      <c r="C170" s="170" t="s">
        <v>280</v>
      </c>
      <c r="D170" s="460">
        <v>15780.662478464281</v>
      </c>
      <c r="E170" s="460">
        <f t="shared" si="2"/>
        <v>19094.601598941779</v>
      </c>
    </row>
    <row r="171" spans="1:5" ht="15" customHeight="1" x14ac:dyDescent="0.2">
      <c r="A171" s="170">
        <v>153</v>
      </c>
      <c r="B171" s="200" t="s">
        <v>337</v>
      </c>
      <c r="C171" s="170" t="s">
        <v>280</v>
      </c>
      <c r="D171" s="460">
        <v>28459.330663784971</v>
      </c>
      <c r="E171" s="460">
        <f t="shared" si="2"/>
        <v>34435.790103179817</v>
      </c>
    </row>
    <row r="172" spans="1:5" ht="15" customHeight="1" x14ac:dyDescent="0.2">
      <c r="A172" s="170">
        <v>154</v>
      </c>
      <c r="B172" s="200" t="s">
        <v>338</v>
      </c>
      <c r="C172" s="170" t="s">
        <v>280</v>
      </c>
      <c r="D172" s="460">
        <v>5242.3879431335081</v>
      </c>
      <c r="E172" s="460">
        <f t="shared" si="2"/>
        <v>6343.2894111915448</v>
      </c>
    </row>
    <row r="173" spans="1:5" ht="15" customHeight="1" x14ac:dyDescent="0.2">
      <c r="A173" s="170">
        <v>155</v>
      </c>
      <c r="B173" s="200" t="s">
        <v>339</v>
      </c>
      <c r="C173" s="170" t="s">
        <v>280</v>
      </c>
      <c r="D173" s="460">
        <v>8173.7973328517592</v>
      </c>
      <c r="E173" s="460">
        <f t="shared" si="2"/>
        <v>9890.2947727506289</v>
      </c>
    </row>
    <row r="174" spans="1:5" ht="15" customHeight="1" x14ac:dyDescent="0.2">
      <c r="A174" s="170">
        <v>156</v>
      </c>
      <c r="B174" s="200" t="s">
        <v>340</v>
      </c>
      <c r="C174" s="170" t="s">
        <v>280</v>
      </c>
      <c r="D174" s="460">
        <v>2043.3094308879822</v>
      </c>
      <c r="E174" s="460">
        <f t="shared" si="2"/>
        <v>2472.4044113744585</v>
      </c>
    </row>
    <row r="175" spans="1:5" ht="15" customHeight="1" x14ac:dyDescent="0.2">
      <c r="A175" s="170">
        <v>157</v>
      </c>
      <c r="B175" s="200" t="s">
        <v>341</v>
      </c>
      <c r="C175" s="170" t="s">
        <v>280</v>
      </c>
      <c r="D175" s="460">
        <v>1050.146823223909</v>
      </c>
      <c r="E175" s="460">
        <f t="shared" si="2"/>
        <v>1270.6776561009299</v>
      </c>
    </row>
    <row r="176" spans="1:5" ht="15" customHeight="1" x14ac:dyDescent="0.2">
      <c r="A176" s="170">
        <v>158</v>
      </c>
      <c r="B176" s="200" t="s">
        <v>342</v>
      </c>
      <c r="C176" s="170" t="s">
        <v>280</v>
      </c>
      <c r="D176" s="460">
        <v>686.48072252007546</v>
      </c>
      <c r="E176" s="460">
        <f t="shared" si="2"/>
        <v>830.64167424929133</v>
      </c>
    </row>
    <row r="177" spans="1:5" ht="15" customHeight="1" x14ac:dyDescent="0.2">
      <c r="A177" s="170">
        <v>159</v>
      </c>
      <c r="B177" s="200" t="s">
        <v>343</v>
      </c>
      <c r="C177" s="170" t="s">
        <v>280</v>
      </c>
      <c r="D177" s="460">
        <v>1196.588582570861</v>
      </c>
      <c r="E177" s="460">
        <f t="shared" si="2"/>
        <v>1447.8721849107419</v>
      </c>
    </row>
    <row r="178" spans="1:5" ht="15" customHeight="1" x14ac:dyDescent="0.2">
      <c r="A178" s="170">
        <v>160</v>
      </c>
      <c r="B178" s="200" t="s">
        <v>344</v>
      </c>
      <c r="C178" s="170" t="s">
        <v>280</v>
      </c>
      <c r="D178" s="460">
        <v>1327.3452926854336</v>
      </c>
      <c r="E178" s="460">
        <f t="shared" si="2"/>
        <v>1606.0878041493745</v>
      </c>
    </row>
    <row r="179" spans="1:5" ht="15" customHeight="1" x14ac:dyDescent="0.2">
      <c r="A179" s="170">
        <v>161</v>
      </c>
      <c r="B179" s="354" t="s">
        <v>432</v>
      </c>
      <c r="C179" s="170" t="s">
        <v>280</v>
      </c>
      <c r="D179" s="460">
        <v>3426.2159326279693</v>
      </c>
      <c r="E179" s="460">
        <f t="shared" si="2"/>
        <v>4145.721278479843</v>
      </c>
    </row>
    <row r="180" spans="1:5" ht="15" customHeight="1" x14ac:dyDescent="0.2">
      <c r="A180" s="170">
        <v>162</v>
      </c>
      <c r="B180" s="200" t="s">
        <v>345</v>
      </c>
      <c r="C180" s="170" t="s">
        <v>280</v>
      </c>
      <c r="D180" s="460">
        <v>2760.7445421072275</v>
      </c>
      <c r="E180" s="460">
        <f t="shared" si="2"/>
        <v>3340.500895949745</v>
      </c>
    </row>
    <row r="181" spans="1:5" ht="15" customHeight="1" x14ac:dyDescent="0.2">
      <c r="A181" s="170">
        <v>163</v>
      </c>
      <c r="B181" s="200" t="s">
        <v>346</v>
      </c>
      <c r="C181" s="170" t="s">
        <v>280</v>
      </c>
      <c r="D181" s="460">
        <v>1327.3452926854336</v>
      </c>
      <c r="E181" s="460">
        <f t="shared" si="2"/>
        <v>1606.0878041493745</v>
      </c>
    </row>
    <row r="182" spans="1:5" ht="15" customHeight="1" x14ac:dyDescent="0.2">
      <c r="A182" s="170">
        <v>164</v>
      </c>
      <c r="B182" s="200" t="s">
        <v>347</v>
      </c>
      <c r="C182" s="170" t="s">
        <v>280</v>
      </c>
      <c r="D182" s="460">
        <v>718.02669819335119</v>
      </c>
      <c r="E182" s="460">
        <f t="shared" si="2"/>
        <v>868.81230481395494</v>
      </c>
    </row>
    <row r="183" spans="1:5" ht="15" customHeight="1" x14ac:dyDescent="0.2">
      <c r="A183" s="170">
        <v>165</v>
      </c>
      <c r="B183" s="200" t="s">
        <v>348</v>
      </c>
      <c r="C183" s="170" t="s">
        <v>280</v>
      </c>
      <c r="D183" s="460">
        <v>6070.4178408363068</v>
      </c>
      <c r="E183" s="460">
        <f t="shared" si="2"/>
        <v>7345.2055874119314</v>
      </c>
    </row>
    <row r="184" spans="1:5" ht="15" customHeight="1" x14ac:dyDescent="0.2">
      <c r="A184" s="170">
        <v>166</v>
      </c>
      <c r="B184" s="200" t="s">
        <v>349</v>
      </c>
      <c r="C184" s="170" t="s">
        <v>280</v>
      </c>
      <c r="D184" s="460">
        <v>4699.3111009041659</v>
      </c>
      <c r="E184" s="460">
        <f t="shared" si="2"/>
        <v>5686.1664320940408</v>
      </c>
    </row>
    <row r="185" spans="1:5" ht="15" customHeight="1" x14ac:dyDescent="0.2">
      <c r="A185" s="170">
        <v>167</v>
      </c>
      <c r="B185" s="200" t="s">
        <v>350</v>
      </c>
      <c r="C185" s="170" t="s">
        <v>280</v>
      </c>
      <c r="D185" s="460">
        <v>1902.4157980279165</v>
      </c>
      <c r="E185" s="460">
        <f t="shared" si="2"/>
        <v>2301.9231156137789</v>
      </c>
    </row>
    <row r="186" spans="1:5" ht="15" customHeight="1" x14ac:dyDescent="0.2">
      <c r="A186" s="170">
        <v>168</v>
      </c>
      <c r="B186" s="200" t="s">
        <v>351</v>
      </c>
      <c r="C186" s="170" t="s">
        <v>280</v>
      </c>
      <c r="D186" s="460">
        <v>7201.7080125355715</v>
      </c>
      <c r="E186" s="460">
        <f t="shared" si="2"/>
        <v>8714.0666951680414</v>
      </c>
    </row>
    <row r="187" spans="1:5" ht="15" customHeight="1" x14ac:dyDescent="0.2">
      <c r="A187" s="170">
        <v>169</v>
      </c>
      <c r="B187" s="200" t="s">
        <v>352</v>
      </c>
      <c r="C187" s="170" t="s">
        <v>280</v>
      </c>
      <c r="D187" s="460">
        <v>6773.1112442143185</v>
      </c>
      <c r="E187" s="460">
        <f t="shared" si="2"/>
        <v>8195.4646054993245</v>
      </c>
    </row>
    <row r="188" spans="1:5" ht="15" customHeight="1" x14ac:dyDescent="0.2">
      <c r="A188" s="170">
        <v>170</v>
      </c>
      <c r="B188" s="200" t="s">
        <v>353</v>
      </c>
      <c r="C188" s="170" t="s">
        <v>354</v>
      </c>
      <c r="D188" s="460">
        <v>40483.000146910308</v>
      </c>
      <c r="E188" s="460">
        <f t="shared" si="2"/>
        <v>48984.430177761475</v>
      </c>
    </row>
    <row r="189" spans="1:5" ht="15" customHeight="1" x14ac:dyDescent="0.2">
      <c r="A189" s="170">
        <v>171</v>
      </c>
      <c r="B189" s="200" t="s">
        <v>355</v>
      </c>
      <c r="C189" s="170" t="s">
        <v>280</v>
      </c>
      <c r="D189" s="460">
        <v>54825.642602019907</v>
      </c>
      <c r="E189" s="460">
        <f t="shared" si="2"/>
        <v>66339.027548444079</v>
      </c>
    </row>
    <row r="190" spans="1:5" ht="15" customHeight="1" x14ac:dyDescent="0.2">
      <c r="A190" s="170">
        <v>172</v>
      </c>
      <c r="B190" s="200" t="s">
        <v>356</v>
      </c>
      <c r="C190" s="170" t="s">
        <v>280</v>
      </c>
      <c r="D190" s="460">
        <v>34915.511178249821</v>
      </c>
      <c r="E190" s="460">
        <f t="shared" si="2"/>
        <v>42247.768525682281</v>
      </c>
    </row>
    <row r="191" spans="1:5" ht="15" customHeight="1" x14ac:dyDescent="0.2">
      <c r="A191" s="170">
        <v>173</v>
      </c>
      <c r="B191" s="200" t="s">
        <v>357</v>
      </c>
      <c r="C191" s="170" t="s">
        <v>280</v>
      </c>
      <c r="D191" s="460">
        <v>7403.4391707057312</v>
      </c>
      <c r="E191" s="460">
        <f t="shared" si="2"/>
        <v>8958.1613965539345</v>
      </c>
    </row>
    <row r="192" spans="1:5" ht="15" customHeight="1" x14ac:dyDescent="0.2">
      <c r="A192" s="170">
        <v>174</v>
      </c>
      <c r="B192" s="200" t="s">
        <v>358</v>
      </c>
      <c r="C192" s="170" t="s">
        <v>280</v>
      </c>
      <c r="D192" s="460">
        <v>2977.1694416072096</v>
      </c>
      <c r="E192" s="460">
        <f t="shared" si="2"/>
        <v>3602.3750243447234</v>
      </c>
    </row>
    <row r="193" spans="1:5" ht="15" customHeight="1" x14ac:dyDescent="0.2">
      <c r="A193" s="170">
        <v>175</v>
      </c>
      <c r="B193" s="200" t="s">
        <v>359</v>
      </c>
      <c r="C193" s="170" t="s">
        <v>280</v>
      </c>
      <c r="D193" s="460">
        <v>15669.012428729617</v>
      </c>
      <c r="E193" s="460">
        <f t="shared" si="2"/>
        <v>18959.505038762836</v>
      </c>
    </row>
    <row r="194" spans="1:5" ht="15" customHeight="1" x14ac:dyDescent="0.2">
      <c r="A194" s="170">
        <v>176</v>
      </c>
      <c r="B194" s="200" t="s">
        <v>360</v>
      </c>
      <c r="C194" s="170" t="s">
        <v>280</v>
      </c>
      <c r="D194" s="460">
        <v>8465.0340013204495</v>
      </c>
      <c r="E194" s="460">
        <f t="shared" si="2"/>
        <v>10242.691141597743</v>
      </c>
    </row>
    <row r="195" spans="1:5" s="424" customFormat="1" ht="15" customHeight="1" x14ac:dyDescent="0.2">
      <c r="A195" s="170">
        <v>177</v>
      </c>
      <c r="B195" s="284" t="s">
        <v>361</v>
      </c>
      <c r="C195" s="463" t="s">
        <v>96</v>
      </c>
      <c r="D195" s="460">
        <v>40395.205442185557</v>
      </c>
      <c r="E195" s="460">
        <f t="shared" si="2"/>
        <v>48878.19858504452</v>
      </c>
    </row>
    <row r="196" spans="1:5" s="424" customFormat="1" ht="15" customHeight="1" x14ac:dyDescent="0.2">
      <c r="A196" s="170">
        <v>178</v>
      </c>
      <c r="B196" s="284" t="s">
        <v>362</v>
      </c>
      <c r="C196" s="463" t="s">
        <v>96</v>
      </c>
      <c r="D196" s="460">
        <v>23082.972254272161</v>
      </c>
      <c r="E196" s="460">
        <f t="shared" si="2"/>
        <v>27930.396427669315</v>
      </c>
    </row>
    <row r="197" spans="1:5" s="424" customFormat="1" ht="15" customHeight="1" x14ac:dyDescent="0.2">
      <c r="A197" s="170">
        <v>179</v>
      </c>
      <c r="B197" s="284" t="s">
        <v>363</v>
      </c>
      <c r="C197" s="463" t="s">
        <v>280</v>
      </c>
      <c r="D197" s="460">
        <v>40395.205442185557</v>
      </c>
      <c r="E197" s="460">
        <f t="shared" si="2"/>
        <v>48878.19858504452</v>
      </c>
    </row>
    <row r="198" spans="1:5" s="424" customFormat="1" ht="15" customHeight="1" x14ac:dyDescent="0.2">
      <c r="A198" s="170">
        <v>180</v>
      </c>
      <c r="B198" s="284" t="s">
        <v>443</v>
      </c>
      <c r="C198" s="463" t="s">
        <v>280</v>
      </c>
      <c r="D198" s="460">
        <v>23082.972254272161</v>
      </c>
      <c r="E198" s="460">
        <f t="shared" si="2"/>
        <v>27930.396427669315</v>
      </c>
    </row>
    <row r="199" spans="1:5" s="424" customFormat="1" ht="15" customHeight="1" x14ac:dyDescent="0.2">
      <c r="A199" s="170">
        <v>181</v>
      </c>
      <c r="B199" s="284" t="s">
        <v>462</v>
      </c>
      <c r="C199" s="463" t="s">
        <v>280</v>
      </c>
      <c r="D199" s="460">
        <v>28853.711320630919</v>
      </c>
      <c r="E199" s="460">
        <f t="shared" si="2"/>
        <v>34912.990697963411</v>
      </c>
    </row>
    <row r="200" spans="1:5" ht="15" customHeight="1" x14ac:dyDescent="0.2">
      <c r="A200" s="170">
        <v>182</v>
      </c>
      <c r="B200" s="200" t="s">
        <v>364</v>
      </c>
      <c r="C200" s="170" t="s">
        <v>280</v>
      </c>
      <c r="D200" s="460">
        <v>10010.674887451012</v>
      </c>
      <c r="E200" s="460">
        <f t="shared" ref="E200:E263" si="3">+D200*$E$6</f>
        <v>12112.916613815725</v>
      </c>
    </row>
    <row r="201" spans="1:5" ht="15" customHeight="1" x14ac:dyDescent="0.2">
      <c r="A201" s="170">
        <v>183</v>
      </c>
      <c r="B201" s="200" t="s">
        <v>365</v>
      </c>
      <c r="C201" s="170" t="s">
        <v>280</v>
      </c>
      <c r="D201" s="460">
        <v>14556.940839270228</v>
      </c>
      <c r="E201" s="460">
        <f t="shared" si="3"/>
        <v>17613.898415516975</v>
      </c>
    </row>
    <row r="202" spans="1:5" ht="15" customHeight="1" x14ac:dyDescent="0.2">
      <c r="A202" s="170">
        <v>184</v>
      </c>
      <c r="B202" s="200" t="s">
        <v>366</v>
      </c>
      <c r="C202" s="170" t="s">
        <v>280</v>
      </c>
      <c r="D202" s="460">
        <v>22644.926083202336</v>
      </c>
      <c r="E202" s="460">
        <f t="shared" si="3"/>
        <v>27400.360560674824</v>
      </c>
    </row>
    <row r="203" spans="1:5" ht="15" customHeight="1" x14ac:dyDescent="0.2">
      <c r="A203" s="170">
        <v>185</v>
      </c>
      <c r="B203" s="200" t="s">
        <v>367</v>
      </c>
      <c r="C203" s="170" t="s">
        <v>280</v>
      </c>
      <c r="D203" s="460">
        <v>68901.271476924914</v>
      </c>
      <c r="E203" s="460">
        <f t="shared" si="3"/>
        <v>83370.538487079146</v>
      </c>
    </row>
    <row r="204" spans="1:5" ht="15" customHeight="1" x14ac:dyDescent="0.2">
      <c r="A204" s="170">
        <v>186</v>
      </c>
      <c r="B204" s="200" t="s">
        <v>368</v>
      </c>
      <c r="C204" s="170" t="s">
        <v>280</v>
      </c>
      <c r="D204" s="460">
        <v>551.4549928896563</v>
      </c>
      <c r="E204" s="460">
        <f t="shared" si="3"/>
        <v>667.26054139648409</v>
      </c>
    </row>
    <row r="205" spans="1:5" ht="15" customHeight="1" x14ac:dyDescent="0.2">
      <c r="A205" s="170">
        <v>187</v>
      </c>
      <c r="B205" s="200" t="s">
        <v>369</v>
      </c>
      <c r="C205" s="170" t="s">
        <v>280</v>
      </c>
      <c r="D205" s="460">
        <v>855.30685386022833</v>
      </c>
      <c r="E205" s="460">
        <f t="shared" si="3"/>
        <v>1034.9212931708762</v>
      </c>
    </row>
    <row r="206" spans="1:5" ht="15" customHeight="1" x14ac:dyDescent="0.2">
      <c r="A206" s="170">
        <v>188</v>
      </c>
      <c r="B206" s="200" t="s">
        <v>370</v>
      </c>
      <c r="C206" s="170" t="s">
        <v>280</v>
      </c>
      <c r="D206" s="460">
        <v>1302.034963495978</v>
      </c>
      <c r="E206" s="460">
        <f t="shared" si="3"/>
        <v>1575.4623058301333</v>
      </c>
    </row>
    <row r="207" spans="1:5" ht="15" customHeight="1" x14ac:dyDescent="0.2">
      <c r="A207" s="170">
        <v>189</v>
      </c>
      <c r="B207" s="200" t="s">
        <v>371</v>
      </c>
      <c r="C207" s="170" t="s">
        <v>280</v>
      </c>
      <c r="D207" s="460">
        <v>8527.8541424356572</v>
      </c>
      <c r="E207" s="460">
        <f t="shared" si="3"/>
        <v>10318.703512347145</v>
      </c>
    </row>
    <row r="208" spans="1:5" ht="15" customHeight="1" x14ac:dyDescent="0.2">
      <c r="A208" s="170">
        <v>190</v>
      </c>
      <c r="B208" s="200" t="s">
        <v>372</v>
      </c>
      <c r="C208" s="170" t="s">
        <v>280</v>
      </c>
      <c r="D208" s="460">
        <v>2659.6151472093711</v>
      </c>
      <c r="E208" s="460">
        <f t="shared" si="3"/>
        <v>3218.1343281233389</v>
      </c>
    </row>
    <row r="209" spans="1:5" ht="15" customHeight="1" x14ac:dyDescent="0.2">
      <c r="A209" s="170">
        <v>191</v>
      </c>
      <c r="B209" s="200" t="s">
        <v>373</v>
      </c>
      <c r="C209" s="170" t="s">
        <v>280</v>
      </c>
      <c r="D209" s="460">
        <v>4267.10085538972</v>
      </c>
      <c r="E209" s="460">
        <f t="shared" si="3"/>
        <v>5163.1920350215614</v>
      </c>
    </row>
    <row r="210" spans="1:5" ht="15" customHeight="1" x14ac:dyDescent="0.2">
      <c r="A210" s="170">
        <v>192</v>
      </c>
      <c r="B210" s="200" t="s">
        <v>433</v>
      </c>
      <c r="C210" s="170" t="s">
        <v>280</v>
      </c>
      <c r="D210" s="460">
        <v>767.89588122677651</v>
      </c>
      <c r="E210" s="460">
        <f t="shared" si="3"/>
        <v>929.15401628439952</v>
      </c>
    </row>
    <row r="211" spans="1:5" ht="15" customHeight="1" x14ac:dyDescent="0.2">
      <c r="A211" s="170">
        <v>193</v>
      </c>
      <c r="B211" s="200" t="s">
        <v>374</v>
      </c>
      <c r="C211" s="170" t="s">
        <v>280</v>
      </c>
      <c r="D211" s="460">
        <v>1233.2030196168832</v>
      </c>
      <c r="E211" s="460">
        <f t="shared" si="3"/>
        <v>1492.1756537364288</v>
      </c>
    </row>
    <row r="212" spans="1:5" ht="15" customHeight="1" x14ac:dyDescent="0.2">
      <c r="A212" s="170">
        <v>194</v>
      </c>
      <c r="B212" s="200" t="s">
        <v>375</v>
      </c>
      <c r="C212" s="170" t="s">
        <v>280</v>
      </c>
      <c r="D212" s="460">
        <v>1793.9795045579938</v>
      </c>
      <c r="E212" s="460">
        <f t="shared" si="3"/>
        <v>2170.7152005151725</v>
      </c>
    </row>
    <row r="213" spans="1:5" ht="15" customHeight="1" x14ac:dyDescent="0.2">
      <c r="A213" s="170">
        <v>195</v>
      </c>
      <c r="B213" s="200" t="s">
        <v>376</v>
      </c>
      <c r="C213" s="170" t="s">
        <v>280</v>
      </c>
      <c r="D213" s="460">
        <v>3338.9968260401738</v>
      </c>
      <c r="E213" s="460">
        <f t="shared" si="3"/>
        <v>4040.1861595086102</v>
      </c>
    </row>
    <row r="214" spans="1:5" ht="15" customHeight="1" x14ac:dyDescent="0.2">
      <c r="A214" s="170">
        <v>196</v>
      </c>
      <c r="B214" s="200" t="s">
        <v>377</v>
      </c>
      <c r="C214" s="170" t="s">
        <v>280</v>
      </c>
      <c r="D214" s="460">
        <v>1065.0963859479402</v>
      </c>
      <c r="E214" s="460">
        <f t="shared" si="3"/>
        <v>1288.7666269970077</v>
      </c>
    </row>
    <row r="215" spans="1:5" ht="15" customHeight="1" x14ac:dyDescent="0.2">
      <c r="A215" s="170">
        <v>197</v>
      </c>
      <c r="B215" s="200" t="s">
        <v>378</v>
      </c>
      <c r="C215" s="170" t="s">
        <v>280</v>
      </c>
      <c r="D215" s="460">
        <v>1282.352704979098</v>
      </c>
      <c r="E215" s="460">
        <f t="shared" si="3"/>
        <v>1551.6467730247086</v>
      </c>
    </row>
    <row r="216" spans="1:5" ht="15" customHeight="1" x14ac:dyDescent="0.2">
      <c r="A216" s="170">
        <v>198</v>
      </c>
      <c r="B216" s="200" t="s">
        <v>379</v>
      </c>
      <c r="C216" s="170" t="s">
        <v>280</v>
      </c>
      <c r="D216" s="460">
        <v>256.71676908774481</v>
      </c>
      <c r="E216" s="460">
        <f t="shared" si="3"/>
        <v>310.62729059617124</v>
      </c>
    </row>
    <row r="217" spans="1:5" ht="15" customHeight="1" x14ac:dyDescent="0.2">
      <c r="A217" s="170">
        <v>199</v>
      </c>
      <c r="B217" s="354" t="s">
        <v>434</v>
      </c>
      <c r="C217" s="170" t="s">
        <v>280</v>
      </c>
      <c r="D217" s="460">
        <v>19899.754668467525</v>
      </c>
      <c r="E217" s="460">
        <f t="shared" si="3"/>
        <v>24078.703148845703</v>
      </c>
    </row>
    <row r="218" spans="1:5" ht="15" customHeight="1" x14ac:dyDescent="0.2">
      <c r="A218" s="170">
        <v>200</v>
      </c>
      <c r="B218" s="200" t="s">
        <v>380</v>
      </c>
      <c r="C218" s="170" t="s">
        <v>280</v>
      </c>
      <c r="D218" s="460">
        <v>20205.924910823109</v>
      </c>
      <c r="E218" s="460">
        <f t="shared" si="3"/>
        <v>24449.169142095961</v>
      </c>
    </row>
    <row r="219" spans="1:5" ht="15" customHeight="1" x14ac:dyDescent="0.2">
      <c r="A219" s="170">
        <v>201</v>
      </c>
      <c r="B219" s="200" t="s">
        <v>381</v>
      </c>
      <c r="C219" s="170" t="s">
        <v>280</v>
      </c>
      <c r="D219" s="460">
        <v>1672.480331146324</v>
      </c>
      <c r="E219" s="460">
        <f t="shared" si="3"/>
        <v>2023.7012006870521</v>
      </c>
    </row>
    <row r="220" spans="1:5" ht="15" customHeight="1" x14ac:dyDescent="0.2">
      <c r="A220" s="170">
        <v>202</v>
      </c>
      <c r="B220" s="200" t="s">
        <v>382</v>
      </c>
      <c r="C220" s="170" t="s">
        <v>280</v>
      </c>
      <c r="D220" s="460">
        <v>3818.022386694684</v>
      </c>
      <c r="E220" s="460">
        <f t="shared" si="3"/>
        <v>4619.8070879005672</v>
      </c>
    </row>
    <row r="221" spans="1:5" s="424" customFormat="1" ht="15" customHeight="1" x14ac:dyDescent="0.2">
      <c r="A221" s="170">
        <v>203</v>
      </c>
      <c r="B221" s="284" t="s">
        <v>435</v>
      </c>
      <c r="C221" s="463" t="s">
        <v>280</v>
      </c>
      <c r="D221" s="460">
        <v>11767.192546594672</v>
      </c>
      <c r="E221" s="460">
        <f t="shared" si="3"/>
        <v>14238.302981379553</v>
      </c>
    </row>
    <row r="222" spans="1:5" ht="15" customHeight="1" x14ac:dyDescent="0.2">
      <c r="A222" s="170">
        <v>204</v>
      </c>
      <c r="B222" s="200" t="s">
        <v>383</v>
      </c>
      <c r="C222" s="170" t="s">
        <v>280</v>
      </c>
      <c r="D222" s="460">
        <v>18104.480068101351</v>
      </c>
      <c r="E222" s="460">
        <f t="shared" si="3"/>
        <v>21906.420882402635</v>
      </c>
    </row>
    <row r="223" spans="1:5" ht="15" customHeight="1" x14ac:dyDescent="0.2">
      <c r="A223" s="170">
        <v>205</v>
      </c>
      <c r="B223" s="200" t="s">
        <v>515</v>
      </c>
      <c r="C223" s="170" t="s">
        <v>280</v>
      </c>
      <c r="D223" s="460">
        <v>326762.66542654223</v>
      </c>
      <c r="E223" s="460">
        <f t="shared" si="3"/>
        <v>395382.82516611606</v>
      </c>
    </row>
    <row r="224" spans="1:5" ht="15" customHeight="1" x14ac:dyDescent="0.2">
      <c r="A224" s="170">
        <v>206</v>
      </c>
      <c r="B224" s="200" t="s">
        <v>384</v>
      </c>
      <c r="C224" s="170" t="s">
        <v>280</v>
      </c>
      <c r="D224" s="460">
        <v>18141.158460495924</v>
      </c>
      <c r="E224" s="460">
        <f t="shared" si="3"/>
        <v>21950.801737200069</v>
      </c>
    </row>
    <row r="225" spans="1:5" ht="15" customHeight="1" x14ac:dyDescent="0.2">
      <c r="A225" s="170">
        <v>207</v>
      </c>
      <c r="B225" s="200" t="s">
        <v>385</v>
      </c>
      <c r="C225" s="170" t="s">
        <v>280</v>
      </c>
      <c r="D225" s="460">
        <v>109982.52594302781</v>
      </c>
      <c r="E225" s="460">
        <f t="shared" si="3"/>
        <v>133078.85639106366</v>
      </c>
    </row>
    <row r="226" spans="1:5" ht="15" customHeight="1" x14ac:dyDescent="0.2">
      <c r="A226" s="170">
        <v>208</v>
      </c>
      <c r="B226" s="284" t="s">
        <v>516</v>
      </c>
      <c r="C226" s="463" t="s">
        <v>280</v>
      </c>
      <c r="D226" s="460">
        <v>108724.09253840716</v>
      </c>
      <c r="E226" s="460">
        <f t="shared" si="3"/>
        <v>131556.15197147266</v>
      </c>
    </row>
    <row r="227" spans="1:5" s="424" customFormat="1" ht="15" customHeight="1" x14ac:dyDescent="0.2">
      <c r="A227" s="170">
        <v>209</v>
      </c>
      <c r="B227" s="284" t="s">
        <v>533</v>
      </c>
      <c r="C227" s="463" t="s">
        <v>280</v>
      </c>
      <c r="D227" s="460">
        <v>899721.36515983893</v>
      </c>
      <c r="E227" s="460">
        <f t="shared" si="3"/>
        <v>1088662.851843405</v>
      </c>
    </row>
    <row r="228" spans="1:5" ht="15" customHeight="1" x14ac:dyDescent="0.2">
      <c r="A228" s="170">
        <v>210</v>
      </c>
      <c r="B228" s="200" t="s">
        <v>386</v>
      </c>
      <c r="C228" s="170" t="s">
        <v>280</v>
      </c>
      <c r="D228" s="460">
        <v>15682.842772853983</v>
      </c>
      <c r="E228" s="460">
        <f t="shared" si="3"/>
        <v>18976.239755153318</v>
      </c>
    </row>
    <row r="229" spans="1:5" ht="15" customHeight="1" x14ac:dyDescent="0.2">
      <c r="A229" s="170">
        <v>211</v>
      </c>
      <c r="B229" s="200" t="s">
        <v>387</v>
      </c>
      <c r="C229" s="170" t="s">
        <v>280</v>
      </c>
      <c r="D229" s="460">
        <v>581970.3760875283</v>
      </c>
      <c r="E229" s="460">
        <f t="shared" si="3"/>
        <v>704184.15506590926</v>
      </c>
    </row>
    <row r="230" spans="1:5" ht="15" customHeight="1" x14ac:dyDescent="0.2">
      <c r="A230" s="170">
        <v>212</v>
      </c>
      <c r="B230" s="200" t="s">
        <v>518</v>
      </c>
      <c r="C230" s="170" t="s">
        <v>280</v>
      </c>
      <c r="D230" s="460">
        <v>128962.81055420032</v>
      </c>
      <c r="E230" s="460">
        <f t="shared" si="3"/>
        <v>156045.00077058238</v>
      </c>
    </row>
    <row r="231" spans="1:5" ht="15" customHeight="1" x14ac:dyDescent="0.2">
      <c r="A231" s="170">
        <v>213</v>
      </c>
      <c r="B231" s="200" t="s">
        <v>517</v>
      </c>
      <c r="C231" s="170" t="s">
        <v>280</v>
      </c>
      <c r="D231" s="460">
        <v>139918.55362720424</v>
      </c>
      <c r="E231" s="460">
        <f t="shared" si="3"/>
        <v>169301.44988891712</v>
      </c>
    </row>
    <row r="232" spans="1:5" ht="15" customHeight="1" x14ac:dyDescent="0.2">
      <c r="A232" s="170">
        <v>214</v>
      </c>
      <c r="B232" s="200" t="s">
        <v>519</v>
      </c>
      <c r="C232" s="170" t="s">
        <v>280</v>
      </c>
      <c r="D232" s="460">
        <v>392998.43786419102</v>
      </c>
      <c r="E232" s="460">
        <f t="shared" si="3"/>
        <v>475528.10981567111</v>
      </c>
    </row>
    <row r="233" spans="1:5" ht="15" customHeight="1" x14ac:dyDescent="0.2">
      <c r="A233" s="170">
        <v>215</v>
      </c>
      <c r="B233" s="200" t="s">
        <v>520</v>
      </c>
      <c r="C233" s="170" t="s">
        <v>280</v>
      </c>
      <c r="D233" s="460">
        <v>444202.35303305922</v>
      </c>
      <c r="E233" s="460">
        <f t="shared" si="3"/>
        <v>537484.84717000159</v>
      </c>
    </row>
    <row r="234" spans="1:5" ht="15" customHeight="1" x14ac:dyDescent="0.2">
      <c r="A234" s="170">
        <v>216</v>
      </c>
      <c r="B234" s="200" t="s">
        <v>521</v>
      </c>
      <c r="C234" s="170" t="s">
        <v>280</v>
      </c>
      <c r="D234" s="460">
        <v>4751.9783304367411</v>
      </c>
      <c r="E234" s="460">
        <f t="shared" si="3"/>
        <v>5749.8937798284569</v>
      </c>
    </row>
    <row r="235" spans="1:5" ht="15" customHeight="1" x14ac:dyDescent="0.2">
      <c r="A235" s="170">
        <v>217</v>
      </c>
      <c r="B235" s="354" t="s">
        <v>436</v>
      </c>
      <c r="C235" s="170" t="s">
        <v>280</v>
      </c>
      <c r="D235" s="460">
        <v>324897.53559672006</v>
      </c>
      <c r="E235" s="460">
        <f t="shared" si="3"/>
        <v>393126.01807203126</v>
      </c>
    </row>
    <row r="236" spans="1:5" ht="15" customHeight="1" x14ac:dyDescent="0.2">
      <c r="A236" s="170">
        <v>218</v>
      </c>
      <c r="B236" s="354" t="s">
        <v>437</v>
      </c>
      <c r="C236" s="170" t="s">
        <v>280</v>
      </c>
      <c r="D236" s="460">
        <v>235523.03782969899</v>
      </c>
      <c r="E236" s="460">
        <f t="shared" si="3"/>
        <v>284982.87577393575</v>
      </c>
    </row>
    <row r="237" spans="1:5" ht="15" customHeight="1" x14ac:dyDescent="0.2">
      <c r="A237" s="170">
        <v>219</v>
      </c>
      <c r="B237" s="354" t="s">
        <v>438</v>
      </c>
      <c r="C237" s="170" t="s">
        <v>280</v>
      </c>
      <c r="D237" s="460">
        <v>628309.52766878845</v>
      </c>
      <c r="E237" s="460">
        <f t="shared" si="3"/>
        <v>760254.52847923397</v>
      </c>
    </row>
    <row r="238" spans="1:5" ht="15" customHeight="1" x14ac:dyDescent="0.2">
      <c r="A238" s="170">
        <v>220</v>
      </c>
      <c r="B238" s="200" t="s">
        <v>522</v>
      </c>
      <c r="C238" s="170" t="s">
        <v>280</v>
      </c>
      <c r="D238" s="460">
        <v>106876.19867501978</v>
      </c>
      <c r="E238" s="460">
        <f t="shared" si="3"/>
        <v>129320.20039677393</v>
      </c>
    </row>
    <row r="239" spans="1:5" ht="15" customHeight="1" x14ac:dyDescent="0.2">
      <c r="A239" s="170">
        <v>221</v>
      </c>
      <c r="B239" s="354" t="s">
        <v>439</v>
      </c>
      <c r="C239" s="170" t="s">
        <v>280</v>
      </c>
      <c r="D239" s="460">
        <v>120074.15231290853</v>
      </c>
      <c r="E239" s="460">
        <f t="shared" si="3"/>
        <v>145289.72429861932</v>
      </c>
    </row>
    <row r="240" spans="1:5" ht="15" customHeight="1" x14ac:dyDescent="0.2">
      <c r="A240" s="170">
        <v>222</v>
      </c>
      <c r="B240" s="354" t="s">
        <v>440</v>
      </c>
      <c r="C240" s="170" t="s">
        <v>280</v>
      </c>
      <c r="D240" s="460">
        <v>194078.93269358625</v>
      </c>
      <c r="E240" s="460">
        <f t="shared" si="3"/>
        <v>234835.50855923936</v>
      </c>
    </row>
    <row r="241" spans="1:5" ht="15" customHeight="1" x14ac:dyDescent="0.2">
      <c r="A241" s="170">
        <v>223</v>
      </c>
      <c r="B241" s="354" t="s">
        <v>441</v>
      </c>
      <c r="C241" s="170" t="s">
        <v>280</v>
      </c>
      <c r="D241" s="460">
        <v>1318732.1860633781</v>
      </c>
      <c r="E241" s="460">
        <f t="shared" si="3"/>
        <v>1595665.9451366875</v>
      </c>
    </row>
    <row r="242" spans="1:5" ht="15" customHeight="1" x14ac:dyDescent="0.2">
      <c r="A242" s="170">
        <v>224</v>
      </c>
      <c r="B242" s="354" t="s">
        <v>442</v>
      </c>
      <c r="C242" s="170" t="s">
        <v>280</v>
      </c>
      <c r="D242" s="460">
        <v>263098.20178858953</v>
      </c>
      <c r="E242" s="460">
        <f t="shared" si="3"/>
        <v>318348.8241641933</v>
      </c>
    </row>
    <row r="243" spans="1:5" ht="15" customHeight="1" x14ac:dyDescent="0.2">
      <c r="A243" s="78"/>
      <c r="B243" s="345" t="str">
        <f>+Presupuesto!B93</f>
        <v>INSTALACION DE GAS</v>
      </c>
      <c r="C243" s="78"/>
      <c r="D243" s="458">
        <v>0</v>
      </c>
      <c r="E243" s="460">
        <f t="shared" si="3"/>
        <v>0</v>
      </c>
    </row>
    <row r="244" spans="1:5" ht="15" customHeight="1" x14ac:dyDescent="0.2">
      <c r="A244" s="170">
        <v>225</v>
      </c>
      <c r="B244" s="200" t="s">
        <v>492</v>
      </c>
      <c r="C244" s="170" t="s">
        <v>280</v>
      </c>
      <c r="D244" s="460">
        <v>21844.972583513863</v>
      </c>
      <c r="E244" s="460">
        <f t="shared" si="3"/>
        <v>26432.416826051773</v>
      </c>
    </row>
    <row r="245" spans="1:5" ht="15" customHeight="1" x14ac:dyDescent="0.2">
      <c r="A245" s="170">
        <v>226</v>
      </c>
      <c r="B245" s="200" t="s">
        <v>493</v>
      </c>
      <c r="C245" s="170" t="s">
        <v>280</v>
      </c>
      <c r="D245" s="460">
        <v>28314.631687686058</v>
      </c>
      <c r="E245" s="460">
        <f t="shared" si="3"/>
        <v>34260.704342100129</v>
      </c>
    </row>
    <row r="246" spans="1:5" ht="15" customHeight="1" x14ac:dyDescent="0.2">
      <c r="A246" s="170">
        <v>227</v>
      </c>
      <c r="B246" s="200" t="s">
        <v>494</v>
      </c>
      <c r="C246" s="170" t="s">
        <v>280</v>
      </c>
      <c r="D246" s="460">
        <v>43159.179729394651</v>
      </c>
      <c r="E246" s="460">
        <f t="shared" si="3"/>
        <v>52222.607472567528</v>
      </c>
    </row>
    <row r="247" spans="1:5" ht="15" customHeight="1" x14ac:dyDescent="0.2">
      <c r="A247" s="170">
        <v>228</v>
      </c>
      <c r="B247" s="200" t="s">
        <v>495</v>
      </c>
      <c r="C247" s="170" t="s">
        <v>280</v>
      </c>
      <c r="D247" s="460">
        <v>49799.024016063719</v>
      </c>
      <c r="E247" s="460">
        <f t="shared" si="3"/>
        <v>60256.819059437097</v>
      </c>
    </row>
    <row r="248" spans="1:5" ht="15" customHeight="1" x14ac:dyDescent="0.2">
      <c r="A248" s="170">
        <v>229</v>
      </c>
      <c r="B248" s="284" t="s">
        <v>498</v>
      </c>
      <c r="C248" s="170" t="s">
        <v>280</v>
      </c>
      <c r="D248" s="460">
        <v>2525.3249040873002</v>
      </c>
      <c r="E248" s="460">
        <f t="shared" si="3"/>
        <v>3055.6431339456331</v>
      </c>
    </row>
    <row r="249" spans="1:5" ht="15" customHeight="1" x14ac:dyDescent="0.2">
      <c r="A249" s="170">
        <v>230</v>
      </c>
      <c r="B249" s="284" t="s">
        <v>499</v>
      </c>
      <c r="C249" s="170" t="s">
        <v>280</v>
      </c>
      <c r="D249" s="460">
        <v>2792.4184284776084</v>
      </c>
      <c r="E249" s="460">
        <f t="shared" si="3"/>
        <v>3378.826298457906</v>
      </c>
    </row>
    <row r="250" spans="1:5" ht="15" customHeight="1" x14ac:dyDescent="0.2">
      <c r="A250" s="170">
        <v>231</v>
      </c>
      <c r="B250" s="284" t="s">
        <v>500</v>
      </c>
      <c r="C250" s="170" t="s">
        <v>280</v>
      </c>
      <c r="D250" s="460">
        <v>4316.8900942374567</v>
      </c>
      <c r="E250" s="460">
        <f t="shared" si="3"/>
        <v>5223.4370140273222</v>
      </c>
    </row>
    <row r="251" spans="1:5" ht="15" customHeight="1" x14ac:dyDescent="0.2">
      <c r="A251" s="170">
        <v>232</v>
      </c>
      <c r="B251" s="284" t="s">
        <v>501</v>
      </c>
      <c r="C251" s="170" t="s">
        <v>280</v>
      </c>
      <c r="D251" s="460">
        <v>7357.9509290481192</v>
      </c>
      <c r="E251" s="460">
        <f t="shared" si="3"/>
        <v>8903.1206241482232</v>
      </c>
    </row>
    <row r="252" spans="1:5" ht="15" customHeight="1" x14ac:dyDescent="0.2">
      <c r="A252" s="170">
        <v>233</v>
      </c>
      <c r="B252" s="284" t="s">
        <v>497</v>
      </c>
      <c r="C252" s="170" t="s">
        <v>280</v>
      </c>
      <c r="D252" s="460">
        <v>10663.770918026934</v>
      </c>
      <c r="E252" s="460">
        <f t="shared" si="3"/>
        <v>12903.16281081259</v>
      </c>
    </row>
    <row r="253" spans="1:5" ht="15" customHeight="1" x14ac:dyDescent="0.2">
      <c r="A253" s="170">
        <v>234</v>
      </c>
      <c r="B253" s="284" t="s">
        <v>496</v>
      </c>
      <c r="C253" s="170" t="s">
        <v>280</v>
      </c>
      <c r="D253" s="460">
        <v>1805.779266365839</v>
      </c>
      <c r="E253" s="460">
        <f t="shared" si="3"/>
        <v>2184.992912302665</v>
      </c>
    </row>
    <row r="254" spans="1:5" ht="15" customHeight="1" x14ac:dyDescent="0.2">
      <c r="A254" s="170">
        <v>235</v>
      </c>
      <c r="B254" s="284" t="s">
        <v>502</v>
      </c>
      <c r="C254" s="170" t="s">
        <v>280</v>
      </c>
      <c r="D254" s="460">
        <v>11196.998636579276</v>
      </c>
      <c r="E254" s="460">
        <f t="shared" si="3"/>
        <v>13548.368350260924</v>
      </c>
    </row>
    <row r="255" spans="1:5" ht="15" customHeight="1" x14ac:dyDescent="0.2">
      <c r="A255" s="170">
        <v>236</v>
      </c>
      <c r="B255" s="284" t="s">
        <v>503</v>
      </c>
      <c r="C255" s="170" t="s">
        <v>280</v>
      </c>
      <c r="D255" s="460">
        <v>1800.5029501102977</v>
      </c>
      <c r="E255" s="460">
        <f t="shared" si="3"/>
        <v>2178.6085696334603</v>
      </c>
    </row>
    <row r="256" spans="1:5" ht="15" customHeight="1" x14ac:dyDescent="0.2">
      <c r="A256" s="170">
        <v>237</v>
      </c>
      <c r="B256" s="284" t="s">
        <v>505</v>
      </c>
      <c r="C256" s="170" t="s">
        <v>280</v>
      </c>
      <c r="D256" s="460">
        <v>1975.5967056085483</v>
      </c>
      <c r="E256" s="460">
        <f t="shared" si="3"/>
        <v>2390.4720137863433</v>
      </c>
    </row>
    <row r="257" spans="1:5" ht="15" customHeight="1" x14ac:dyDescent="0.2">
      <c r="A257" s="170">
        <v>238</v>
      </c>
      <c r="B257" s="284" t="s">
        <v>504</v>
      </c>
      <c r="C257" s="170" t="s">
        <v>280</v>
      </c>
      <c r="D257" s="460">
        <v>2124.1809691319927</v>
      </c>
      <c r="E257" s="460">
        <f t="shared" si="3"/>
        <v>2570.2589726497113</v>
      </c>
    </row>
    <row r="258" spans="1:5" ht="15" customHeight="1" x14ac:dyDescent="0.2">
      <c r="A258" s="170">
        <v>239</v>
      </c>
      <c r="B258" s="284" t="s">
        <v>506</v>
      </c>
      <c r="C258" s="170" t="s">
        <v>280</v>
      </c>
      <c r="D258" s="460">
        <v>27715.306116405234</v>
      </c>
      <c r="E258" s="460">
        <f t="shared" si="3"/>
        <v>33535.520400850335</v>
      </c>
    </row>
    <row r="259" spans="1:5" ht="15" customHeight="1" x14ac:dyDescent="0.2">
      <c r="A259" s="170">
        <v>240</v>
      </c>
      <c r="B259" s="284" t="s">
        <v>507</v>
      </c>
      <c r="C259" s="170" t="s">
        <v>280</v>
      </c>
      <c r="D259" s="460">
        <v>27744.613654879187</v>
      </c>
      <c r="E259" s="460">
        <f t="shared" si="3"/>
        <v>33570.982522403814</v>
      </c>
    </row>
    <row r="260" spans="1:5" ht="15" customHeight="1" x14ac:dyDescent="0.2">
      <c r="A260" s="170">
        <v>241</v>
      </c>
      <c r="B260" s="284" t="s">
        <v>508</v>
      </c>
      <c r="C260" s="170" t="s">
        <v>280</v>
      </c>
      <c r="D260" s="460">
        <v>60931.987359905332</v>
      </c>
      <c r="E260" s="460">
        <f t="shared" si="3"/>
        <v>73727.704705485448</v>
      </c>
    </row>
    <row r="261" spans="1:5" ht="15" customHeight="1" x14ac:dyDescent="0.2">
      <c r="A261" s="170">
        <v>242</v>
      </c>
      <c r="B261" s="284" t="s">
        <v>509</v>
      </c>
      <c r="C261" s="170" t="s">
        <v>280</v>
      </c>
      <c r="D261" s="460">
        <v>3784.1740184735368</v>
      </c>
      <c r="E261" s="460">
        <f t="shared" si="3"/>
        <v>4578.8505623529791</v>
      </c>
    </row>
    <row r="262" spans="1:5" ht="15" customHeight="1" x14ac:dyDescent="0.2">
      <c r="A262" s="170">
        <v>243</v>
      </c>
      <c r="B262" s="284" t="s">
        <v>510</v>
      </c>
      <c r="C262" s="170" t="s">
        <v>280</v>
      </c>
      <c r="D262" s="460">
        <v>1526.4702704020983</v>
      </c>
      <c r="E262" s="460">
        <f t="shared" si="3"/>
        <v>1847.029027186539</v>
      </c>
    </row>
    <row r="263" spans="1:5" ht="15" customHeight="1" x14ac:dyDescent="0.2">
      <c r="A263" s="170">
        <v>244</v>
      </c>
      <c r="B263" s="284" t="s">
        <v>511</v>
      </c>
      <c r="C263" s="170" t="s">
        <v>280</v>
      </c>
      <c r="D263" s="460">
        <v>24516.915124156651</v>
      </c>
      <c r="E263" s="460">
        <f t="shared" si="3"/>
        <v>29665.467300229546</v>
      </c>
    </row>
    <row r="264" spans="1:5" ht="15" customHeight="1" x14ac:dyDescent="0.2">
      <c r="A264" s="170">
        <v>245</v>
      </c>
      <c r="B264" s="284" t="s">
        <v>512</v>
      </c>
      <c r="C264" s="170" t="s">
        <v>96</v>
      </c>
      <c r="D264" s="460">
        <v>10128.832393900835</v>
      </c>
      <c r="E264" s="460">
        <f t="shared" ref="E264:E315" si="4">+D264*$E$6</f>
        <v>12255.887196620009</v>
      </c>
    </row>
    <row r="265" spans="1:5" ht="15" customHeight="1" x14ac:dyDescent="0.2">
      <c r="A265" s="170">
        <v>246</v>
      </c>
      <c r="B265" s="284" t="s">
        <v>513</v>
      </c>
      <c r="C265" s="170" t="s">
        <v>280</v>
      </c>
      <c r="D265" s="460">
        <v>59214.114720124206</v>
      </c>
      <c r="E265" s="460">
        <f t="shared" si="4"/>
        <v>71649.078811350293</v>
      </c>
    </row>
    <row r="266" spans="1:5" ht="15" customHeight="1" x14ac:dyDescent="0.2">
      <c r="A266" s="170">
        <v>247</v>
      </c>
      <c r="B266" s="284" t="s">
        <v>514</v>
      </c>
      <c r="C266" s="170" t="s">
        <v>280</v>
      </c>
      <c r="D266" s="460">
        <v>95584.514144909263</v>
      </c>
      <c r="E266" s="460">
        <f t="shared" si="4"/>
        <v>115657.2621153402</v>
      </c>
    </row>
    <row r="267" spans="1:5" ht="15" customHeight="1" x14ac:dyDescent="0.2">
      <c r="A267" s="78"/>
      <c r="B267" s="345" t="str">
        <f>+Presupuesto!B97</f>
        <v>CALEFACCION</v>
      </c>
      <c r="C267" s="78"/>
      <c r="D267" s="458">
        <v>0</v>
      </c>
      <c r="E267" s="460">
        <f t="shared" si="4"/>
        <v>0</v>
      </c>
    </row>
    <row r="268" spans="1:5" ht="15" customHeight="1" x14ac:dyDescent="0.2">
      <c r="A268" s="170">
        <v>248</v>
      </c>
      <c r="B268" s="200" t="s">
        <v>388</v>
      </c>
      <c r="C268" s="170" t="s">
        <v>96</v>
      </c>
      <c r="D268" s="460">
        <v>6290.0724854381679</v>
      </c>
      <c r="E268" s="460">
        <f t="shared" si="4"/>
        <v>7610.9877073801827</v>
      </c>
    </row>
    <row r="269" spans="1:5" ht="15" customHeight="1" x14ac:dyDescent="0.2">
      <c r="A269" s="170">
        <v>249</v>
      </c>
      <c r="B269" s="200" t="s">
        <v>389</v>
      </c>
      <c r="C269" s="170" t="s">
        <v>96</v>
      </c>
      <c r="D269" s="460">
        <v>4040.2832117500379</v>
      </c>
      <c r="E269" s="460">
        <f t="shared" si="4"/>
        <v>4888.7426862175462</v>
      </c>
    </row>
    <row r="270" spans="1:5" ht="15" customHeight="1" x14ac:dyDescent="0.2">
      <c r="A270" s="170">
        <v>250</v>
      </c>
      <c r="B270" s="200" t="s">
        <v>390</v>
      </c>
      <c r="C270" s="170" t="s">
        <v>96</v>
      </c>
      <c r="D270" s="460">
        <v>2791.7149196435362</v>
      </c>
      <c r="E270" s="460">
        <f t="shared" si="4"/>
        <v>3377.9750527686788</v>
      </c>
    </row>
    <row r="271" spans="1:5" ht="15" customHeight="1" x14ac:dyDescent="0.2">
      <c r="A271" s="170">
        <v>251</v>
      </c>
      <c r="B271" s="200" t="s">
        <v>391</v>
      </c>
      <c r="C271" s="170" t="s">
        <v>280</v>
      </c>
      <c r="D271" s="460">
        <v>4267.10085538972</v>
      </c>
      <c r="E271" s="460">
        <f t="shared" si="4"/>
        <v>5163.1920350215614</v>
      </c>
    </row>
    <row r="272" spans="1:5" ht="15" customHeight="1" x14ac:dyDescent="0.2">
      <c r="A272" s="170">
        <v>252</v>
      </c>
      <c r="B272" s="200" t="s">
        <v>392</v>
      </c>
      <c r="C272" s="170" t="s">
        <v>280</v>
      </c>
      <c r="D272" s="460">
        <v>2683.5184587306817</v>
      </c>
      <c r="E272" s="460">
        <f t="shared" si="4"/>
        <v>3247.0573350641248</v>
      </c>
    </row>
    <row r="273" spans="1:5" ht="15" customHeight="1" x14ac:dyDescent="0.2">
      <c r="A273" s="170">
        <v>253</v>
      </c>
      <c r="B273" s="200" t="s">
        <v>393</v>
      </c>
      <c r="C273" s="170" t="s">
        <v>280</v>
      </c>
      <c r="D273" s="460">
        <v>551.4549928896563</v>
      </c>
      <c r="E273" s="460">
        <f t="shared" si="4"/>
        <v>667.26054139648409</v>
      </c>
    </row>
    <row r="274" spans="1:5" ht="15" customHeight="1" x14ac:dyDescent="0.2">
      <c r="A274" s="170">
        <v>254</v>
      </c>
      <c r="B274" s="200" t="s">
        <v>394</v>
      </c>
      <c r="C274" s="170" t="s">
        <v>280</v>
      </c>
      <c r="D274" s="460">
        <v>855.30685386022833</v>
      </c>
      <c r="E274" s="460">
        <f t="shared" si="4"/>
        <v>1034.9212931708762</v>
      </c>
    </row>
    <row r="275" spans="1:5" ht="15" customHeight="1" x14ac:dyDescent="0.2">
      <c r="A275" s="170">
        <v>255</v>
      </c>
      <c r="B275" s="200" t="s">
        <v>395</v>
      </c>
      <c r="C275" s="170" t="s">
        <v>280</v>
      </c>
      <c r="D275" s="460">
        <v>1302.034963495978</v>
      </c>
      <c r="E275" s="460">
        <f t="shared" si="4"/>
        <v>1575.4623058301333</v>
      </c>
    </row>
    <row r="276" spans="1:5" ht="15" customHeight="1" x14ac:dyDescent="0.2">
      <c r="A276" s="170">
        <v>256</v>
      </c>
      <c r="B276" s="200" t="s">
        <v>396</v>
      </c>
      <c r="C276" s="170" t="s">
        <v>280</v>
      </c>
      <c r="D276" s="460">
        <v>1203.799548120099</v>
      </c>
      <c r="E276" s="460">
        <f t="shared" si="4"/>
        <v>1456.5974532253197</v>
      </c>
    </row>
    <row r="277" spans="1:5" ht="15" customHeight="1" x14ac:dyDescent="0.2">
      <c r="A277" s="170">
        <v>257</v>
      </c>
      <c r="B277" s="200" t="s">
        <v>397</v>
      </c>
      <c r="C277" s="170" t="s">
        <v>280</v>
      </c>
      <c r="D277" s="460">
        <v>767.89588122677651</v>
      </c>
      <c r="E277" s="460">
        <f t="shared" si="4"/>
        <v>929.15401628439952</v>
      </c>
    </row>
    <row r="278" spans="1:5" ht="15" customHeight="1" x14ac:dyDescent="0.2">
      <c r="A278" s="170">
        <v>258</v>
      </c>
      <c r="B278" s="200" t="s">
        <v>398</v>
      </c>
      <c r="C278" s="170" t="s">
        <v>280</v>
      </c>
      <c r="D278" s="460">
        <v>774.7870700332553</v>
      </c>
      <c r="E278" s="460">
        <f t="shared" si="4"/>
        <v>937.49235474023885</v>
      </c>
    </row>
    <row r="279" spans="1:5" ht="15" customHeight="1" x14ac:dyDescent="0.2">
      <c r="A279" s="170">
        <v>259</v>
      </c>
      <c r="B279" s="200" t="s">
        <v>399</v>
      </c>
      <c r="C279" s="170" t="s">
        <v>280</v>
      </c>
      <c r="D279" s="460">
        <v>1598.9476691486566</v>
      </c>
      <c r="E279" s="460">
        <f t="shared" si="4"/>
        <v>1934.7266796698743</v>
      </c>
    </row>
    <row r="280" spans="1:5" ht="15" customHeight="1" x14ac:dyDescent="0.2">
      <c r="A280" s="170">
        <v>260</v>
      </c>
      <c r="B280" s="200" t="s">
        <v>400</v>
      </c>
      <c r="C280" s="170" t="s">
        <v>280</v>
      </c>
      <c r="D280" s="460">
        <v>2766.2127244084245</v>
      </c>
      <c r="E280" s="460">
        <f t="shared" si="4"/>
        <v>3347.1173965341936</v>
      </c>
    </row>
    <row r="281" spans="1:5" ht="15" customHeight="1" x14ac:dyDescent="0.2">
      <c r="A281" s="170">
        <v>261</v>
      </c>
      <c r="B281" s="200" t="s">
        <v>401</v>
      </c>
      <c r="C281" s="170" t="s">
        <v>280</v>
      </c>
      <c r="D281" s="460">
        <v>2428.78430544805</v>
      </c>
      <c r="E281" s="460">
        <f t="shared" si="4"/>
        <v>2938.8290095921402</v>
      </c>
    </row>
    <row r="282" spans="1:5" ht="15" customHeight="1" x14ac:dyDescent="0.2">
      <c r="A282" s="170">
        <v>262</v>
      </c>
      <c r="B282" s="200" t="s">
        <v>402</v>
      </c>
      <c r="C282" s="170" t="s">
        <v>280</v>
      </c>
      <c r="D282" s="460">
        <v>3243.1597362349953</v>
      </c>
      <c r="E282" s="460">
        <f t="shared" si="4"/>
        <v>3924.2232808443441</v>
      </c>
    </row>
    <row r="283" spans="1:5" ht="15" customHeight="1" x14ac:dyDescent="0.2">
      <c r="A283" s="170">
        <v>263</v>
      </c>
      <c r="B283" s="200" t="s">
        <v>523</v>
      </c>
      <c r="C283" s="170" t="s">
        <v>280</v>
      </c>
      <c r="D283" s="460">
        <v>1282.352704979098</v>
      </c>
      <c r="E283" s="460">
        <f t="shared" si="4"/>
        <v>1551.6467730247086</v>
      </c>
    </row>
    <row r="284" spans="1:5" ht="15" customHeight="1" x14ac:dyDescent="0.2">
      <c r="A284" s="170">
        <v>264</v>
      </c>
      <c r="B284" s="200" t="s">
        <v>524</v>
      </c>
      <c r="C284" s="170" t="s">
        <v>280</v>
      </c>
      <c r="D284" s="460">
        <v>2996.1641801271558</v>
      </c>
      <c r="E284" s="460">
        <f t="shared" si="4"/>
        <v>3625.3586579538583</v>
      </c>
    </row>
    <row r="285" spans="1:5" ht="15" customHeight="1" x14ac:dyDescent="0.2">
      <c r="A285" s="170">
        <v>265</v>
      </c>
      <c r="B285" s="200" t="s">
        <v>525</v>
      </c>
      <c r="C285" s="170" t="s">
        <v>280</v>
      </c>
      <c r="D285" s="460">
        <v>3818.022386694684</v>
      </c>
      <c r="E285" s="460">
        <f t="shared" si="4"/>
        <v>4619.8070879005672</v>
      </c>
    </row>
    <row r="286" spans="1:5" ht="15" customHeight="1" x14ac:dyDescent="0.2">
      <c r="A286" s="170">
        <v>266</v>
      </c>
      <c r="B286" s="200" t="s">
        <v>526</v>
      </c>
      <c r="C286" s="170" t="s">
        <v>280</v>
      </c>
      <c r="D286" s="460">
        <v>4577.22034051839</v>
      </c>
      <c r="E286" s="460">
        <f t="shared" si="4"/>
        <v>5538.4366120272516</v>
      </c>
    </row>
    <row r="287" spans="1:5" ht="15" customHeight="1" x14ac:dyDescent="0.2">
      <c r="A287" s="170">
        <v>267</v>
      </c>
      <c r="B287" s="200" t="s">
        <v>527</v>
      </c>
      <c r="C287" s="170" t="s">
        <v>280</v>
      </c>
      <c r="D287" s="460">
        <v>480.30466762555136</v>
      </c>
      <c r="E287" s="460">
        <f t="shared" si="4"/>
        <v>581.16864782691709</v>
      </c>
    </row>
    <row r="288" spans="1:5" ht="15" customHeight="1" x14ac:dyDescent="0.2">
      <c r="A288" s="170">
        <v>268</v>
      </c>
      <c r="B288" s="200" t="s">
        <v>528</v>
      </c>
      <c r="C288" s="170" t="s">
        <v>280</v>
      </c>
      <c r="D288" s="460">
        <v>818.16478518865188</v>
      </c>
      <c r="E288" s="460">
        <f t="shared" si="4"/>
        <v>989.97939007826869</v>
      </c>
    </row>
    <row r="289" spans="1:5" ht="15" customHeight="1" x14ac:dyDescent="0.2">
      <c r="A289" s="170">
        <v>269</v>
      </c>
      <c r="B289" s="200" t="s">
        <v>403</v>
      </c>
      <c r="C289" s="170" t="s">
        <v>96</v>
      </c>
      <c r="D289" s="460">
        <v>1086.2496174815155</v>
      </c>
      <c r="E289" s="460">
        <f t="shared" si="4"/>
        <v>1314.3620371526338</v>
      </c>
    </row>
    <row r="290" spans="1:5" ht="15" customHeight="1" x14ac:dyDescent="0.2">
      <c r="A290" s="170">
        <v>270</v>
      </c>
      <c r="B290" s="200" t="s">
        <v>404</v>
      </c>
      <c r="C290" s="170" t="s">
        <v>96</v>
      </c>
      <c r="D290" s="460">
        <v>1192.5913732863605</v>
      </c>
      <c r="E290" s="460">
        <f t="shared" si="4"/>
        <v>1443.0355616764962</v>
      </c>
    </row>
    <row r="291" spans="1:5" ht="15" customHeight="1" x14ac:dyDescent="0.2">
      <c r="A291" s="170">
        <v>271</v>
      </c>
      <c r="B291" s="200" t="s">
        <v>405</v>
      </c>
      <c r="C291" s="170" t="s">
        <v>96</v>
      </c>
      <c r="D291" s="460">
        <v>1545.5289642705952</v>
      </c>
      <c r="E291" s="460">
        <f t="shared" si="4"/>
        <v>1870.0900467674201</v>
      </c>
    </row>
    <row r="292" spans="1:5" ht="15" customHeight="1" x14ac:dyDescent="0.2">
      <c r="A292" s="170">
        <v>272</v>
      </c>
      <c r="B292" s="200" t="s">
        <v>531</v>
      </c>
      <c r="C292" s="170" t="s">
        <v>192</v>
      </c>
      <c r="D292" s="460">
        <v>3254540.3186995932</v>
      </c>
      <c r="E292" s="460">
        <f t="shared" si="4"/>
        <v>3937993.7856265078</v>
      </c>
    </row>
    <row r="293" spans="1:5" ht="15" customHeight="1" x14ac:dyDescent="0.2">
      <c r="A293" s="170">
        <v>273</v>
      </c>
      <c r="B293" s="200" t="s">
        <v>406</v>
      </c>
      <c r="C293" s="170" t="s">
        <v>192</v>
      </c>
      <c r="D293" s="460">
        <v>277180.92970718385</v>
      </c>
      <c r="E293" s="460">
        <f t="shared" si="4"/>
        <v>335388.92494569247</v>
      </c>
    </row>
    <row r="294" spans="1:5" ht="15" customHeight="1" x14ac:dyDescent="0.2">
      <c r="A294" s="170">
        <v>274</v>
      </c>
      <c r="B294" s="200" t="s">
        <v>407</v>
      </c>
      <c r="C294" s="170" t="s">
        <v>192</v>
      </c>
      <c r="D294" s="460">
        <v>197250.38249525733</v>
      </c>
      <c r="E294" s="460">
        <f t="shared" si="4"/>
        <v>238672.96281926136</v>
      </c>
    </row>
    <row r="295" spans="1:5" ht="15" customHeight="1" x14ac:dyDescent="0.2">
      <c r="A295" s="170">
        <v>275</v>
      </c>
      <c r="B295" s="200" t="s">
        <v>408</v>
      </c>
      <c r="C295" s="170" t="s">
        <v>192</v>
      </c>
      <c r="D295" s="460">
        <v>257907.10603499477</v>
      </c>
      <c r="E295" s="460">
        <f t="shared" si="4"/>
        <v>312067.59830234369</v>
      </c>
    </row>
    <row r="296" spans="1:5" ht="15" customHeight="1" x14ac:dyDescent="0.2">
      <c r="A296" s="170">
        <v>276</v>
      </c>
      <c r="B296" s="200" t="s">
        <v>409</v>
      </c>
      <c r="C296" s="170" t="s">
        <v>192</v>
      </c>
      <c r="D296" s="460">
        <v>60047.436922919653</v>
      </c>
      <c r="E296" s="460">
        <f t="shared" si="4"/>
        <v>72657.398676732773</v>
      </c>
    </row>
    <row r="297" spans="1:5" ht="15" customHeight="1" x14ac:dyDescent="0.2">
      <c r="A297" s="170">
        <v>277</v>
      </c>
      <c r="B297" s="200" t="s">
        <v>410</v>
      </c>
      <c r="C297" s="170" t="s">
        <v>192</v>
      </c>
      <c r="D297" s="460">
        <v>10156.509070986718</v>
      </c>
      <c r="E297" s="460">
        <f t="shared" si="4"/>
        <v>12289.375975893929</v>
      </c>
    </row>
    <row r="298" spans="1:5" ht="15" customHeight="1" x14ac:dyDescent="0.2">
      <c r="A298" s="170">
        <v>278</v>
      </c>
      <c r="B298" s="200" t="s">
        <v>532</v>
      </c>
      <c r="C298" s="170" t="s">
        <v>192</v>
      </c>
      <c r="D298" s="460">
        <v>21038.767448504444</v>
      </c>
      <c r="E298" s="460">
        <f t="shared" si="4"/>
        <v>25456.908612690379</v>
      </c>
    </row>
    <row r="299" spans="1:5" ht="15" customHeight="1" x14ac:dyDescent="0.2">
      <c r="A299" s="170">
        <v>279</v>
      </c>
      <c r="B299" s="347" t="s">
        <v>411</v>
      </c>
      <c r="C299" s="170" t="s">
        <v>192</v>
      </c>
      <c r="D299" s="460">
        <v>21594.555416258507</v>
      </c>
      <c r="E299" s="460">
        <f t="shared" si="4"/>
        <v>26129.412053672793</v>
      </c>
    </row>
    <row r="300" spans="1:5" ht="15" customHeight="1" x14ac:dyDescent="0.2">
      <c r="A300" s="170">
        <v>280</v>
      </c>
      <c r="B300" s="200" t="s">
        <v>412</v>
      </c>
      <c r="C300" s="170" t="s">
        <v>192</v>
      </c>
      <c r="D300" s="460">
        <v>14617.650453883221</v>
      </c>
      <c r="E300" s="460">
        <f t="shared" si="4"/>
        <v>17687.357049198697</v>
      </c>
    </row>
    <row r="301" spans="1:5" ht="15" customHeight="1" x14ac:dyDescent="0.2">
      <c r="A301" s="78"/>
      <c r="B301" s="345" t="s">
        <v>155</v>
      </c>
      <c r="C301" s="78"/>
      <c r="D301" s="458">
        <v>0</v>
      </c>
      <c r="E301" s="460">
        <f t="shared" si="4"/>
        <v>0</v>
      </c>
    </row>
    <row r="302" spans="1:5" ht="15" customHeight="1" x14ac:dyDescent="0.2">
      <c r="A302" s="170">
        <v>281</v>
      </c>
      <c r="B302" s="200" t="s">
        <v>413</v>
      </c>
      <c r="C302" s="170" t="s">
        <v>25</v>
      </c>
      <c r="D302" s="460">
        <v>91160.354942313003</v>
      </c>
      <c r="E302" s="460">
        <f t="shared" si="4"/>
        <v>110304.02948019873</v>
      </c>
    </row>
    <row r="303" spans="1:5" ht="15" customHeight="1" x14ac:dyDescent="0.2">
      <c r="A303" s="78"/>
      <c r="B303" s="345" t="s">
        <v>158</v>
      </c>
      <c r="C303" s="78"/>
      <c r="D303" s="458">
        <v>0</v>
      </c>
      <c r="E303" s="460">
        <f t="shared" si="4"/>
        <v>0</v>
      </c>
    </row>
    <row r="304" spans="1:5" ht="15" customHeight="1" x14ac:dyDescent="0.2">
      <c r="A304" s="170">
        <v>282</v>
      </c>
      <c r="B304" s="200" t="s">
        <v>414</v>
      </c>
      <c r="C304" s="170" t="s">
        <v>232</v>
      </c>
      <c r="D304" s="460">
        <v>12835.214889738858</v>
      </c>
      <c r="E304" s="460">
        <f t="shared" si="4"/>
        <v>15530.610016584018</v>
      </c>
    </row>
    <row r="305" spans="1:5" ht="15" customHeight="1" x14ac:dyDescent="0.2">
      <c r="A305" s="170">
        <v>283</v>
      </c>
      <c r="B305" s="200" t="s">
        <v>415</v>
      </c>
      <c r="C305" s="170" t="s">
        <v>232</v>
      </c>
      <c r="D305" s="460">
        <v>16464.760864250788</v>
      </c>
      <c r="E305" s="460">
        <f t="shared" si="4"/>
        <v>19922.360645743451</v>
      </c>
    </row>
    <row r="306" spans="1:5" ht="15" customHeight="1" x14ac:dyDescent="0.2">
      <c r="A306" s="170">
        <v>284</v>
      </c>
      <c r="B306" s="200" t="s">
        <v>416</v>
      </c>
      <c r="C306" s="170" t="s">
        <v>232</v>
      </c>
      <c r="D306" s="460">
        <v>30022.623226115888</v>
      </c>
      <c r="E306" s="460">
        <f t="shared" si="4"/>
        <v>36327.374103600225</v>
      </c>
    </row>
    <row r="307" spans="1:5" ht="15" customHeight="1" x14ac:dyDescent="0.2">
      <c r="A307" s="170">
        <v>285</v>
      </c>
      <c r="B307" s="200" t="s">
        <v>417</v>
      </c>
      <c r="C307" s="170" t="s">
        <v>232</v>
      </c>
      <c r="D307" s="460">
        <v>35940.875303909823</v>
      </c>
      <c r="E307" s="460">
        <f t="shared" si="4"/>
        <v>43488.459117730883</v>
      </c>
    </row>
    <row r="308" spans="1:5" ht="15" customHeight="1" x14ac:dyDescent="0.2">
      <c r="A308" s="170">
        <v>286</v>
      </c>
      <c r="B308" s="200" t="s">
        <v>418</v>
      </c>
      <c r="C308" s="170" t="s">
        <v>232</v>
      </c>
      <c r="D308" s="460">
        <v>16898.585982316174</v>
      </c>
      <c r="E308" s="460">
        <f t="shared" si="4"/>
        <v>20447.289038602568</v>
      </c>
    </row>
    <row r="309" spans="1:5" ht="15" customHeight="1" x14ac:dyDescent="0.2">
      <c r="A309" s="170">
        <v>287</v>
      </c>
      <c r="B309" s="200" t="s">
        <v>419</v>
      </c>
      <c r="C309" s="170" t="s">
        <v>232</v>
      </c>
      <c r="D309" s="460">
        <v>23807.634319877772</v>
      </c>
      <c r="E309" s="460">
        <f t="shared" si="4"/>
        <v>28807.237527052104</v>
      </c>
    </row>
    <row r="310" spans="1:5" ht="15" customHeight="1" x14ac:dyDescent="0.2">
      <c r="A310" s="170">
        <v>288</v>
      </c>
      <c r="B310" s="200" t="s">
        <v>420</v>
      </c>
      <c r="C310" s="170" t="s">
        <v>232</v>
      </c>
      <c r="D310" s="460">
        <v>4891.6248340000411</v>
      </c>
      <c r="E310" s="460">
        <f t="shared" si="4"/>
        <v>5918.8660491400497</v>
      </c>
    </row>
    <row r="311" spans="1:5" ht="15" customHeight="1" x14ac:dyDescent="0.2">
      <c r="A311" s="170">
        <v>289</v>
      </c>
      <c r="B311" s="200" t="s">
        <v>421</v>
      </c>
      <c r="C311" s="170" t="s">
        <v>232</v>
      </c>
      <c r="D311" s="460">
        <v>6722.808763694451</v>
      </c>
      <c r="E311" s="460">
        <f t="shared" si="4"/>
        <v>8134.5986040702855</v>
      </c>
    </row>
    <row r="312" spans="1:5" ht="15" customHeight="1" x14ac:dyDescent="0.2">
      <c r="A312" s="170">
        <v>290</v>
      </c>
      <c r="B312" s="200" t="s">
        <v>422</v>
      </c>
      <c r="C312" s="170" t="s">
        <v>232</v>
      </c>
      <c r="D312" s="460">
        <v>6722.808763694451</v>
      </c>
      <c r="E312" s="460">
        <f t="shared" si="4"/>
        <v>8134.5986040702855</v>
      </c>
    </row>
    <row r="313" spans="1:5" ht="15" customHeight="1" x14ac:dyDescent="0.2">
      <c r="A313" s="170">
        <v>291</v>
      </c>
      <c r="B313" s="200" t="s">
        <v>535</v>
      </c>
      <c r="C313" s="170" t="s">
        <v>232</v>
      </c>
      <c r="D313" s="460">
        <v>14656.199540222935</v>
      </c>
      <c r="E313" s="460">
        <f t="shared" si="4"/>
        <v>17734.001443669749</v>
      </c>
    </row>
    <row r="314" spans="1:5" ht="15" customHeight="1" x14ac:dyDescent="0.2">
      <c r="A314" s="170">
        <v>292</v>
      </c>
      <c r="B314" s="200" t="s">
        <v>423</v>
      </c>
      <c r="C314" s="170" t="s">
        <v>232</v>
      </c>
      <c r="D314" s="460">
        <v>8674.2159575969163</v>
      </c>
      <c r="E314" s="460">
        <f t="shared" si="4"/>
        <v>10495.801308692269</v>
      </c>
    </row>
    <row r="315" spans="1:5" ht="15" customHeight="1" x14ac:dyDescent="0.2">
      <c r="A315" s="170">
        <v>293</v>
      </c>
      <c r="B315" s="200" t="s">
        <v>424</v>
      </c>
      <c r="C315" s="170" t="s">
        <v>192</v>
      </c>
      <c r="D315" s="460">
        <v>1405.3708179188782</v>
      </c>
      <c r="E315" s="460">
        <f t="shared" si="4"/>
        <v>1700.4986896818425</v>
      </c>
    </row>
    <row r="316" spans="1:5" ht="15" customHeight="1" x14ac:dyDescent="0.2">
      <c r="A316" s="348"/>
      <c r="B316" s="349"/>
      <c r="C316" s="350"/>
      <c r="D316" s="461"/>
      <c r="E316" s="351"/>
    </row>
    <row r="317" spans="1:5" ht="15" customHeight="1" x14ac:dyDescent="0.2">
      <c r="A317" s="348"/>
      <c r="B317" s="349"/>
      <c r="C317" s="350"/>
      <c r="D317" s="461"/>
      <c r="E317" s="351"/>
    </row>
    <row r="318" spans="1:5" ht="15" customHeight="1" x14ac:dyDescent="0.2">
      <c r="A318" s="348"/>
      <c r="B318" s="349"/>
      <c r="C318" s="350"/>
      <c r="D318" s="461"/>
      <c r="E318" s="351"/>
    </row>
    <row r="319" spans="1:5" ht="15" customHeight="1" x14ac:dyDescent="0.2">
      <c r="A319" s="348"/>
      <c r="B319" s="349"/>
      <c r="C319" s="350"/>
      <c r="D319" s="461"/>
      <c r="E319" s="351"/>
    </row>
    <row r="320" spans="1:5" ht="15" customHeight="1" x14ac:dyDescent="0.2">
      <c r="A320" s="348"/>
      <c r="B320" s="349"/>
      <c r="C320" s="350"/>
      <c r="D320" s="461"/>
      <c r="E320" s="351"/>
    </row>
    <row r="321" spans="1:5" ht="15" customHeight="1" x14ac:dyDescent="0.2">
      <c r="A321" s="348"/>
      <c r="B321" s="349"/>
      <c r="C321" s="350"/>
      <c r="D321" s="461"/>
      <c r="E321" s="351"/>
    </row>
    <row r="322" spans="1:5" ht="15" customHeight="1" x14ac:dyDescent="0.2">
      <c r="A322" s="348"/>
      <c r="B322" s="349"/>
      <c r="C322" s="350"/>
      <c r="D322" s="461"/>
      <c r="E322" s="351"/>
    </row>
    <row r="323" spans="1:5" ht="15" customHeight="1" x14ac:dyDescent="0.2">
      <c r="A323" s="348"/>
      <c r="B323" s="349"/>
      <c r="C323" s="350"/>
      <c r="D323" s="461"/>
      <c r="E323" s="351"/>
    </row>
    <row r="324" spans="1:5" ht="15" customHeight="1" x14ac:dyDescent="0.2">
      <c r="A324" s="348"/>
      <c r="B324" s="349"/>
      <c r="C324" s="350"/>
      <c r="D324" s="461"/>
      <c r="E324" s="351"/>
    </row>
    <row r="325" spans="1:5" ht="15" customHeight="1" x14ac:dyDescent="0.2">
      <c r="A325" s="348"/>
      <c r="B325" s="349"/>
      <c r="C325" s="350"/>
      <c r="D325" s="461"/>
      <c r="E325" s="351"/>
    </row>
    <row r="326" spans="1:5" ht="15" customHeight="1" x14ac:dyDescent="0.2">
      <c r="A326" s="348"/>
      <c r="B326" s="349"/>
      <c r="C326" s="350"/>
      <c r="D326" s="461"/>
      <c r="E326" s="351"/>
    </row>
    <row r="327" spans="1:5" ht="15" customHeight="1" x14ac:dyDescent="0.2">
      <c r="A327" s="348"/>
      <c r="B327" s="349"/>
      <c r="C327" s="350"/>
      <c r="D327" s="461"/>
      <c r="E327" s="351"/>
    </row>
    <row r="328" spans="1:5" ht="15" customHeight="1" x14ac:dyDescent="0.2">
      <c r="A328" s="348"/>
      <c r="B328" s="349"/>
      <c r="C328" s="350"/>
      <c r="D328" s="461"/>
      <c r="E328" s="351"/>
    </row>
    <row r="329" spans="1:5" ht="15" customHeight="1" x14ac:dyDescent="0.2">
      <c r="A329" s="348"/>
      <c r="B329" s="349"/>
      <c r="C329" s="350"/>
      <c r="D329" s="461"/>
      <c r="E329" s="351"/>
    </row>
    <row r="330" spans="1:5" ht="15" customHeight="1" x14ac:dyDescent="0.2">
      <c r="A330" s="348"/>
      <c r="B330" s="349"/>
      <c r="C330" s="350"/>
      <c r="D330" s="461"/>
      <c r="E330" s="351"/>
    </row>
    <row r="331" spans="1:5" ht="15" customHeight="1" x14ac:dyDescent="0.2">
      <c r="A331" s="348"/>
      <c r="B331" s="349"/>
      <c r="C331" s="350"/>
      <c r="D331" s="461"/>
      <c r="E331" s="351"/>
    </row>
    <row r="332" spans="1:5" ht="15" customHeight="1" x14ac:dyDescent="0.2">
      <c r="A332" s="348"/>
      <c r="B332" s="349"/>
      <c r="C332" s="350"/>
      <c r="D332" s="461"/>
      <c r="E332" s="351"/>
    </row>
    <row r="333" spans="1:5" ht="15" customHeight="1" x14ac:dyDescent="0.2">
      <c r="A333" s="348"/>
      <c r="B333" s="349"/>
      <c r="C333" s="350"/>
      <c r="D333" s="461"/>
      <c r="E333" s="351"/>
    </row>
    <row r="334" spans="1:5" ht="15" customHeight="1" x14ac:dyDescent="0.2">
      <c r="A334" s="348"/>
      <c r="B334" s="349"/>
      <c r="C334" s="350"/>
      <c r="D334" s="461"/>
      <c r="E334" s="351"/>
    </row>
    <row r="335" spans="1:5" ht="15" customHeight="1" x14ac:dyDescent="0.2">
      <c r="A335" s="348"/>
      <c r="B335" s="349"/>
      <c r="C335" s="350"/>
      <c r="D335" s="461"/>
      <c r="E335" s="351"/>
    </row>
    <row r="336" spans="1:5" ht="15" customHeight="1" x14ac:dyDescent="0.2">
      <c r="A336" s="348"/>
      <c r="B336" s="349"/>
      <c r="C336" s="350"/>
      <c r="D336" s="461"/>
      <c r="E336" s="351"/>
    </row>
    <row r="337" spans="1:5" ht="15" customHeight="1" x14ac:dyDescent="0.2">
      <c r="A337" s="348"/>
      <c r="B337" s="349"/>
      <c r="C337" s="350"/>
      <c r="D337" s="461"/>
      <c r="E337" s="351"/>
    </row>
    <row r="338" spans="1:5" ht="15" customHeight="1" x14ac:dyDescent="0.2">
      <c r="A338" s="348"/>
      <c r="B338" s="349"/>
      <c r="C338" s="350"/>
      <c r="D338" s="461"/>
      <c r="E338" s="351"/>
    </row>
    <row r="339" spans="1:5" ht="15" customHeight="1" x14ac:dyDescent="0.2">
      <c r="A339" s="348"/>
      <c r="B339" s="349"/>
      <c r="C339" s="350"/>
      <c r="D339" s="461"/>
      <c r="E339" s="351"/>
    </row>
    <row r="340" spans="1:5" ht="15" customHeight="1" x14ac:dyDescent="0.2">
      <c r="A340" s="348"/>
      <c r="B340" s="349"/>
      <c r="C340" s="350"/>
      <c r="D340" s="461"/>
      <c r="E340" s="351"/>
    </row>
    <row r="341" spans="1:5" ht="15" customHeight="1" x14ac:dyDescent="0.2">
      <c r="A341" s="348"/>
      <c r="B341" s="349"/>
      <c r="C341" s="350"/>
      <c r="D341" s="461"/>
      <c r="E341" s="351"/>
    </row>
    <row r="342" spans="1:5" ht="15" customHeight="1" x14ac:dyDescent="0.2">
      <c r="A342" s="348"/>
      <c r="B342" s="349"/>
      <c r="C342" s="350"/>
      <c r="D342" s="461"/>
      <c r="E342" s="351"/>
    </row>
    <row r="343" spans="1:5" ht="15" customHeight="1" x14ac:dyDescent="0.2">
      <c r="A343" s="348"/>
      <c r="B343" s="349"/>
      <c r="C343" s="350"/>
      <c r="D343" s="461"/>
      <c r="E343" s="351"/>
    </row>
    <row r="344" spans="1:5" ht="15" customHeight="1" x14ac:dyDescent="0.2">
      <c r="A344" s="348"/>
      <c r="B344" s="349"/>
      <c r="C344" s="350"/>
      <c r="D344" s="461"/>
      <c r="E344" s="351"/>
    </row>
    <row r="345" spans="1:5" ht="15" customHeight="1" x14ac:dyDescent="0.2">
      <c r="A345" s="348"/>
      <c r="B345" s="349"/>
      <c r="C345" s="350"/>
      <c r="D345" s="461"/>
      <c r="E345" s="351"/>
    </row>
    <row r="346" spans="1:5" ht="15" customHeight="1" x14ac:dyDescent="0.2">
      <c r="A346" s="344"/>
      <c r="B346" s="352"/>
      <c r="C346" s="353"/>
      <c r="D346" s="461"/>
      <c r="E346" s="351"/>
    </row>
    <row r="347" spans="1:5" ht="15" customHeight="1" x14ac:dyDescent="0.2">
      <c r="A347" s="344"/>
      <c r="B347" s="352"/>
      <c r="C347" s="353"/>
      <c r="D347" s="461"/>
      <c r="E347" s="351"/>
    </row>
    <row r="348" spans="1:5" ht="15" customHeight="1" x14ac:dyDescent="0.2">
      <c r="A348" s="344"/>
      <c r="B348" s="352"/>
      <c r="C348" s="353"/>
      <c r="D348" s="461"/>
      <c r="E348" s="351"/>
    </row>
    <row r="349" spans="1:5" ht="15" customHeight="1" x14ac:dyDescent="0.2">
      <c r="A349" s="344"/>
      <c r="B349" s="352"/>
      <c r="C349" s="353"/>
      <c r="D349" s="461"/>
      <c r="E349" s="351"/>
    </row>
    <row r="350" spans="1:5" ht="15" customHeight="1" x14ac:dyDescent="0.2">
      <c r="A350" s="344"/>
      <c r="B350" s="352"/>
      <c r="C350" s="353"/>
      <c r="D350" s="461"/>
      <c r="E350" s="351"/>
    </row>
    <row r="351" spans="1:5" ht="15" customHeight="1" x14ac:dyDescent="0.2">
      <c r="A351" s="344"/>
      <c r="B351" s="352"/>
      <c r="C351" s="353"/>
      <c r="D351" s="461"/>
      <c r="E351" s="351"/>
    </row>
    <row r="352" spans="1:5" ht="15" customHeight="1" x14ac:dyDescent="0.2">
      <c r="A352" s="344"/>
      <c r="B352" s="352"/>
      <c r="C352" s="353"/>
      <c r="D352" s="461"/>
      <c r="E352" s="351"/>
    </row>
    <row r="353" spans="1:5" ht="15" customHeight="1" x14ac:dyDescent="0.2">
      <c r="A353" s="344"/>
      <c r="B353" s="352"/>
      <c r="C353" s="353"/>
      <c r="D353" s="461"/>
      <c r="E353" s="351"/>
    </row>
    <row r="354" spans="1:5" ht="15" customHeight="1" x14ac:dyDescent="0.2">
      <c r="A354" s="344"/>
      <c r="B354" s="352"/>
      <c r="C354" s="353"/>
      <c r="D354" s="461"/>
      <c r="E354" s="351"/>
    </row>
    <row r="355" spans="1:5" ht="15" customHeight="1" x14ac:dyDescent="0.2">
      <c r="A355" s="344"/>
      <c r="B355" s="352"/>
      <c r="C355" s="353"/>
      <c r="D355" s="461"/>
      <c r="E355" s="351"/>
    </row>
    <row r="356" spans="1:5" ht="15" customHeight="1" x14ac:dyDescent="0.2">
      <c r="A356" s="344"/>
      <c r="B356" s="352"/>
      <c r="C356" s="353"/>
      <c r="D356" s="461"/>
      <c r="E356" s="351"/>
    </row>
    <row r="357" spans="1:5" ht="15" customHeight="1" x14ac:dyDescent="0.2">
      <c r="A357" s="344"/>
      <c r="B357" s="352"/>
      <c r="C357" s="353"/>
      <c r="D357" s="461"/>
      <c r="E357" s="351"/>
    </row>
    <row r="358" spans="1:5" ht="15" customHeight="1" x14ac:dyDescent="0.2">
      <c r="A358" s="344"/>
      <c r="B358" s="352"/>
      <c r="C358" s="353"/>
      <c r="D358" s="461"/>
      <c r="E358" s="351"/>
    </row>
    <row r="359" spans="1:5" ht="15" customHeight="1" x14ac:dyDescent="0.2">
      <c r="A359" s="344"/>
      <c r="B359" s="352"/>
      <c r="C359" s="353"/>
      <c r="D359" s="461"/>
      <c r="E359" s="351"/>
    </row>
    <row r="360" spans="1:5" ht="15" customHeight="1" x14ac:dyDescent="0.2">
      <c r="A360" s="344"/>
      <c r="B360" s="352"/>
      <c r="C360" s="353"/>
      <c r="D360" s="461"/>
      <c r="E360" s="351"/>
    </row>
    <row r="361" spans="1:5" ht="15" customHeight="1" x14ac:dyDescent="0.2">
      <c r="A361" s="344"/>
      <c r="B361" s="352"/>
      <c r="C361" s="353"/>
      <c r="D361" s="461"/>
      <c r="E361" s="351"/>
    </row>
    <row r="362" spans="1:5" ht="15" customHeight="1" x14ac:dyDescent="0.2">
      <c r="A362" s="344"/>
      <c r="B362" s="352"/>
      <c r="C362" s="353"/>
      <c r="D362" s="461"/>
      <c r="E362" s="351"/>
    </row>
    <row r="363" spans="1:5" ht="15" customHeight="1" x14ac:dyDescent="0.2">
      <c r="A363" s="344"/>
      <c r="B363" s="352"/>
      <c r="C363" s="353"/>
      <c r="D363" s="461"/>
      <c r="E363" s="351"/>
    </row>
    <row r="364" spans="1:5" ht="15" customHeight="1" x14ac:dyDescent="0.2">
      <c r="A364" s="344"/>
      <c r="B364" s="352"/>
      <c r="C364" s="353"/>
      <c r="D364" s="461"/>
      <c r="E364" s="351"/>
    </row>
    <row r="365" spans="1:5" ht="15" customHeight="1" x14ac:dyDescent="0.2">
      <c r="A365" s="344"/>
      <c r="B365" s="352"/>
      <c r="C365" s="353"/>
      <c r="D365" s="461"/>
      <c r="E365" s="351"/>
    </row>
    <row r="366" spans="1:5" ht="15" customHeight="1" x14ac:dyDescent="0.2">
      <c r="A366" s="344"/>
      <c r="B366" s="352"/>
      <c r="C366" s="353"/>
      <c r="D366" s="461"/>
      <c r="E366" s="351"/>
    </row>
    <row r="367" spans="1:5" ht="15" customHeight="1" x14ac:dyDescent="0.2">
      <c r="A367" s="344"/>
      <c r="B367" s="352"/>
      <c r="C367" s="353"/>
      <c r="D367" s="461"/>
      <c r="E367" s="351"/>
    </row>
    <row r="368" spans="1:5" ht="15" customHeight="1" x14ac:dyDescent="0.2">
      <c r="A368" s="344"/>
      <c r="B368" s="352"/>
      <c r="C368" s="353"/>
      <c r="D368" s="461"/>
      <c r="E368" s="351"/>
    </row>
    <row r="369" spans="1:5" ht="15" customHeight="1" x14ac:dyDescent="0.2">
      <c r="A369" s="344"/>
      <c r="B369" s="352"/>
      <c r="C369" s="353"/>
      <c r="D369" s="461"/>
      <c r="E369" s="351"/>
    </row>
    <row r="370" spans="1:5" ht="15" customHeight="1" x14ac:dyDescent="0.2">
      <c r="A370" s="344"/>
      <c r="B370" s="352"/>
      <c r="C370" s="353"/>
      <c r="D370" s="461"/>
      <c r="E370" s="351"/>
    </row>
    <row r="371" spans="1:5" ht="15" customHeight="1" x14ac:dyDescent="0.2">
      <c r="A371" s="344"/>
      <c r="B371" s="352"/>
      <c r="C371" s="353"/>
      <c r="D371" s="461"/>
      <c r="E371" s="351"/>
    </row>
    <row r="372" spans="1:5" ht="15" customHeight="1" x14ac:dyDescent="0.2">
      <c r="A372" s="344"/>
      <c r="B372" s="352"/>
      <c r="C372" s="353"/>
      <c r="D372" s="461"/>
      <c r="E372" s="351"/>
    </row>
    <row r="373" spans="1:5" ht="15" customHeight="1" x14ac:dyDescent="0.2">
      <c r="A373" s="344"/>
      <c r="B373" s="352"/>
      <c r="C373" s="353"/>
      <c r="D373" s="461"/>
      <c r="E373" s="351"/>
    </row>
    <row r="374" spans="1:5" ht="15" customHeight="1" x14ac:dyDescent="0.2">
      <c r="A374" s="344"/>
      <c r="B374" s="352"/>
      <c r="C374" s="353"/>
      <c r="D374" s="461"/>
      <c r="E374" s="351"/>
    </row>
    <row r="375" spans="1:5" ht="15" customHeight="1" x14ac:dyDescent="0.2">
      <c r="A375" s="344"/>
      <c r="B375" s="352"/>
      <c r="C375" s="353"/>
      <c r="D375" s="461"/>
      <c r="E375" s="351"/>
    </row>
    <row r="376" spans="1:5" ht="15" customHeight="1" x14ac:dyDescent="0.2">
      <c r="A376" s="344"/>
      <c r="B376" s="352"/>
      <c r="C376" s="353"/>
      <c r="D376" s="461"/>
      <c r="E376" s="351"/>
    </row>
    <row r="377" spans="1:5" ht="15" customHeight="1" x14ac:dyDescent="0.2">
      <c r="A377" s="344"/>
      <c r="B377" s="352"/>
      <c r="C377" s="353"/>
      <c r="D377" s="461"/>
      <c r="E377" s="351"/>
    </row>
    <row r="378" spans="1:5" ht="15" customHeight="1" x14ac:dyDescent="0.2">
      <c r="A378" s="344"/>
      <c r="B378" s="352"/>
      <c r="C378" s="353"/>
      <c r="D378" s="461"/>
      <c r="E378" s="351"/>
    </row>
    <row r="379" spans="1:5" ht="15" customHeight="1" x14ac:dyDescent="0.2">
      <c r="A379" s="344"/>
      <c r="B379" s="352"/>
      <c r="C379" s="353"/>
      <c r="D379" s="461"/>
      <c r="E379" s="351"/>
    </row>
    <row r="380" spans="1:5" ht="15" customHeight="1" x14ac:dyDescent="0.2">
      <c r="A380" s="344"/>
      <c r="B380" s="352"/>
      <c r="C380" s="353"/>
      <c r="D380" s="461"/>
      <c r="E380" s="351"/>
    </row>
    <row r="381" spans="1:5" ht="15" customHeight="1" x14ac:dyDescent="0.2">
      <c r="A381" s="344"/>
      <c r="B381" s="352"/>
      <c r="C381" s="353"/>
      <c r="D381" s="461"/>
      <c r="E381" s="351"/>
    </row>
    <row r="382" spans="1:5" ht="15" customHeight="1" x14ac:dyDescent="0.2">
      <c r="A382" s="344"/>
      <c r="B382" s="352"/>
      <c r="C382" s="353"/>
      <c r="D382" s="461"/>
      <c r="E382" s="351"/>
    </row>
    <row r="383" spans="1:5" ht="15" customHeight="1" x14ac:dyDescent="0.2">
      <c r="A383" s="344"/>
      <c r="B383" s="352"/>
      <c r="C383" s="353"/>
      <c r="D383" s="461"/>
      <c r="E383" s="351"/>
    </row>
    <row r="384" spans="1:5" ht="15" customHeight="1" x14ac:dyDescent="0.2">
      <c r="A384" s="344"/>
      <c r="B384" s="352"/>
      <c r="C384" s="353"/>
      <c r="D384" s="461"/>
      <c r="E384" s="351"/>
    </row>
    <row r="385" spans="1:5" ht="15" customHeight="1" x14ac:dyDescent="0.2">
      <c r="A385" s="344"/>
      <c r="B385" s="352"/>
      <c r="C385" s="353"/>
      <c r="D385" s="461"/>
      <c r="E385" s="351"/>
    </row>
    <row r="386" spans="1:5" ht="15" customHeight="1" x14ac:dyDescent="0.2">
      <c r="A386" s="344"/>
      <c r="B386" s="352"/>
      <c r="C386" s="353"/>
      <c r="D386" s="461"/>
      <c r="E386" s="351"/>
    </row>
    <row r="387" spans="1:5" ht="15" customHeight="1" x14ac:dyDescent="0.2">
      <c r="A387" s="344"/>
      <c r="B387" s="352"/>
      <c r="C387" s="353"/>
      <c r="D387" s="461"/>
      <c r="E387" s="351"/>
    </row>
    <row r="388" spans="1:5" ht="15" customHeight="1" x14ac:dyDescent="0.2">
      <c r="A388" s="344"/>
      <c r="B388" s="352"/>
      <c r="C388" s="353"/>
      <c r="D388" s="461"/>
      <c r="E388" s="351"/>
    </row>
    <row r="389" spans="1:5" ht="15" customHeight="1" x14ac:dyDescent="0.2">
      <c r="A389" s="344"/>
      <c r="B389" s="352"/>
      <c r="C389" s="353"/>
      <c r="D389" s="461"/>
      <c r="E389" s="351"/>
    </row>
    <row r="390" spans="1:5" ht="15" customHeight="1" x14ac:dyDescent="0.2">
      <c r="A390" s="344"/>
      <c r="B390" s="352"/>
      <c r="C390" s="353"/>
      <c r="D390" s="461"/>
      <c r="E390" s="351"/>
    </row>
    <row r="391" spans="1:5" ht="15" customHeight="1" x14ac:dyDescent="0.2">
      <c r="A391" s="344"/>
      <c r="B391" s="352"/>
      <c r="C391" s="353"/>
      <c r="D391" s="461"/>
      <c r="E391" s="351"/>
    </row>
    <row r="392" spans="1:5" ht="15" customHeight="1" x14ac:dyDescent="0.2">
      <c r="A392" s="344"/>
      <c r="B392" s="352"/>
      <c r="C392" s="353"/>
      <c r="D392" s="461"/>
      <c r="E392" s="351"/>
    </row>
    <row r="393" spans="1:5" ht="15" customHeight="1" x14ac:dyDescent="0.2">
      <c r="A393" s="344"/>
      <c r="B393" s="352"/>
      <c r="C393" s="353"/>
      <c r="D393" s="461"/>
      <c r="E393" s="351"/>
    </row>
    <row r="394" spans="1:5" ht="15" customHeight="1" x14ac:dyDescent="0.2">
      <c r="A394" s="344"/>
      <c r="B394" s="352"/>
      <c r="C394" s="353"/>
      <c r="D394" s="461"/>
      <c r="E394" s="351"/>
    </row>
    <row r="395" spans="1:5" ht="15" customHeight="1" x14ac:dyDescent="0.2">
      <c r="A395" s="344"/>
      <c r="B395" s="352"/>
      <c r="C395" s="353"/>
      <c r="D395" s="461"/>
      <c r="E395" s="351"/>
    </row>
    <row r="396" spans="1:5" ht="15" customHeight="1" x14ac:dyDescent="0.2">
      <c r="A396" s="344"/>
      <c r="B396" s="352"/>
      <c r="C396" s="353"/>
      <c r="D396" s="461"/>
      <c r="E396" s="351"/>
    </row>
    <row r="397" spans="1:5" ht="15" customHeight="1" x14ac:dyDescent="0.2">
      <c r="A397" s="344"/>
      <c r="B397" s="352"/>
      <c r="C397" s="353"/>
      <c r="D397" s="461"/>
      <c r="E397" s="351"/>
    </row>
    <row r="398" spans="1:5" ht="15" customHeight="1" x14ac:dyDescent="0.2">
      <c r="A398" s="344"/>
      <c r="B398" s="352"/>
      <c r="C398" s="353"/>
      <c r="D398" s="461"/>
      <c r="E398" s="351"/>
    </row>
    <row r="399" spans="1:5" ht="15" customHeight="1" x14ac:dyDescent="0.2">
      <c r="A399" s="344"/>
      <c r="B399" s="352"/>
      <c r="C399" s="353"/>
      <c r="D399" s="461"/>
      <c r="E399" s="351"/>
    </row>
    <row r="400" spans="1:5" ht="15" customHeight="1" x14ac:dyDescent="0.2">
      <c r="A400" s="344"/>
      <c r="B400" s="352"/>
      <c r="C400" s="353"/>
      <c r="D400" s="461"/>
      <c r="E400" s="351"/>
    </row>
    <row r="401" spans="1:5" ht="15" customHeight="1" x14ac:dyDescent="0.2">
      <c r="A401" s="344"/>
      <c r="B401" s="352"/>
      <c r="C401" s="353"/>
      <c r="D401" s="461"/>
      <c r="E401" s="351"/>
    </row>
    <row r="402" spans="1:5" ht="15" customHeight="1" x14ac:dyDescent="0.2">
      <c r="A402" s="344"/>
      <c r="B402" s="352"/>
      <c r="C402" s="353"/>
      <c r="D402" s="461"/>
      <c r="E402" s="351"/>
    </row>
    <row r="403" spans="1:5" ht="15" customHeight="1" x14ac:dyDescent="0.2">
      <c r="A403" s="344"/>
      <c r="B403" s="352"/>
      <c r="C403" s="353"/>
      <c r="D403" s="461"/>
      <c r="E403" s="351"/>
    </row>
    <row r="404" spans="1:5" ht="15" customHeight="1" x14ac:dyDescent="0.2">
      <c r="A404" s="344"/>
      <c r="B404" s="352"/>
      <c r="C404" s="353"/>
      <c r="D404" s="461"/>
      <c r="E404" s="351"/>
    </row>
    <row r="405" spans="1:5" ht="15" customHeight="1" x14ac:dyDescent="0.2">
      <c r="A405" s="344"/>
      <c r="B405" s="352"/>
      <c r="C405" s="353"/>
      <c r="D405" s="461"/>
      <c r="E405" s="351"/>
    </row>
    <row r="406" spans="1:5" ht="15" customHeight="1" x14ac:dyDescent="0.2">
      <c r="A406" s="344"/>
      <c r="B406" s="352"/>
      <c r="C406" s="353"/>
      <c r="D406" s="461"/>
      <c r="E406" s="351"/>
    </row>
    <row r="407" spans="1:5" ht="15" customHeight="1" x14ac:dyDescent="0.2">
      <c r="A407" s="344"/>
      <c r="B407" s="352"/>
      <c r="C407" s="353"/>
      <c r="D407" s="461"/>
      <c r="E407" s="351"/>
    </row>
    <row r="408" spans="1:5" ht="15" customHeight="1" x14ac:dyDescent="0.2">
      <c r="A408" s="344"/>
      <c r="B408" s="352"/>
      <c r="C408" s="353"/>
      <c r="D408" s="461"/>
      <c r="E408" s="351"/>
    </row>
    <row r="409" spans="1:5" ht="15" customHeight="1" x14ac:dyDescent="0.2">
      <c r="A409" s="344"/>
      <c r="B409" s="352"/>
      <c r="C409" s="353"/>
      <c r="D409" s="461"/>
      <c r="E409" s="351"/>
    </row>
    <row r="410" spans="1:5" ht="15" customHeight="1" x14ac:dyDescent="0.2">
      <c r="A410" s="344"/>
      <c r="B410" s="352"/>
      <c r="C410" s="353"/>
      <c r="D410" s="461"/>
      <c r="E410" s="351"/>
    </row>
    <row r="411" spans="1:5" ht="15" customHeight="1" x14ac:dyDescent="0.2">
      <c r="A411" s="344"/>
      <c r="B411" s="352"/>
      <c r="C411" s="353"/>
      <c r="D411" s="461"/>
      <c r="E411" s="351"/>
    </row>
    <row r="412" spans="1:5" ht="15" customHeight="1" x14ac:dyDescent="0.2">
      <c r="A412" s="344"/>
      <c r="B412" s="352"/>
      <c r="C412" s="353"/>
      <c r="D412" s="461"/>
      <c r="E412" s="351"/>
    </row>
    <row r="413" spans="1:5" ht="15" customHeight="1" x14ac:dyDescent="0.2">
      <c r="A413" s="344"/>
      <c r="B413" s="352"/>
      <c r="C413" s="353"/>
      <c r="D413" s="461"/>
      <c r="E413" s="351"/>
    </row>
    <row r="414" spans="1:5" ht="15" customHeight="1" x14ac:dyDescent="0.2">
      <c r="A414" s="344"/>
      <c r="B414" s="352"/>
      <c r="C414" s="353"/>
      <c r="D414" s="461"/>
      <c r="E414" s="351"/>
    </row>
    <row r="415" spans="1:5" ht="15" customHeight="1" x14ac:dyDescent="0.2">
      <c r="A415" s="344"/>
      <c r="B415" s="352"/>
      <c r="C415" s="353"/>
      <c r="D415" s="461"/>
      <c r="E415" s="351"/>
    </row>
    <row r="416" spans="1:5" ht="15" customHeight="1" x14ac:dyDescent="0.2">
      <c r="A416" s="344"/>
      <c r="B416" s="352"/>
      <c r="C416" s="353"/>
      <c r="D416" s="461"/>
      <c r="E416" s="351"/>
    </row>
    <row r="417" spans="1:5" ht="15" customHeight="1" x14ac:dyDescent="0.2">
      <c r="A417" s="344"/>
      <c r="B417" s="352"/>
      <c r="C417" s="353"/>
      <c r="D417" s="461"/>
      <c r="E417" s="351"/>
    </row>
    <row r="418" spans="1:5" ht="15" customHeight="1" x14ac:dyDescent="0.2">
      <c r="A418" s="344"/>
      <c r="B418" s="352"/>
      <c r="C418" s="353"/>
      <c r="D418" s="461"/>
      <c r="E418" s="351"/>
    </row>
    <row r="419" spans="1:5" ht="15" customHeight="1" x14ac:dyDescent="0.2">
      <c r="A419" s="344"/>
      <c r="B419" s="352"/>
      <c r="C419" s="353"/>
      <c r="D419" s="461"/>
      <c r="E419" s="351"/>
    </row>
    <row r="420" spans="1:5" ht="15" customHeight="1" x14ac:dyDescent="0.2">
      <c r="A420" s="344"/>
      <c r="B420" s="352"/>
      <c r="C420" s="353"/>
      <c r="D420" s="461"/>
      <c r="E420" s="351"/>
    </row>
    <row r="421" spans="1:5" ht="15" customHeight="1" x14ac:dyDescent="0.2">
      <c r="A421" s="344"/>
      <c r="B421" s="352"/>
      <c r="C421" s="353"/>
      <c r="D421" s="461"/>
      <c r="E421" s="351"/>
    </row>
    <row r="422" spans="1:5" ht="15" customHeight="1" x14ac:dyDescent="0.2">
      <c r="A422" s="344"/>
      <c r="B422" s="352"/>
      <c r="C422" s="353"/>
      <c r="D422" s="461"/>
      <c r="E422" s="351"/>
    </row>
    <row r="423" spans="1:5" ht="15" customHeight="1" x14ac:dyDescent="0.2">
      <c r="A423" s="344"/>
      <c r="B423" s="352"/>
      <c r="C423" s="353"/>
      <c r="D423" s="461"/>
      <c r="E423" s="351"/>
    </row>
    <row r="424" spans="1:5" ht="15" customHeight="1" x14ac:dyDescent="0.2">
      <c r="A424" s="344"/>
      <c r="B424" s="352"/>
      <c r="C424" s="353"/>
      <c r="D424" s="461"/>
      <c r="E424" s="351"/>
    </row>
    <row r="425" spans="1:5" ht="15" customHeight="1" x14ac:dyDescent="0.2">
      <c r="A425" s="344"/>
      <c r="B425" s="352"/>
      <c r="C425" s="353"/>
      <c r="D425" s="461"/>
      <c r="E425" s="351"/>
    </row>
    <row r="426" spans="1:5" ht="15" customHeight="1" x14ac:dyDescent="0.2">
      <c r="A426" s="344"/>
      <c r="B426" s="352"/>
      <c r="C426" s="353"/>
      <c r="D426" s="461"/>
      <c r="E426" s="351"/>
    </row>
    <row r="427" spans="1:5" ht="15" customHeight="1" x14ac:dyDescent="0.2">
      <c r="A427" s="344"/>
      <c r="B427" s="352"/>
      <c r="C427" s="353"/>
      <c r="D427" s="461"/>
      <c r="E427" s="351"/>
    </row>
    <row r="428" spans="1:5" ht="15" customHeight="1" x14ac:dyDescent="0.2">
      <c r="A428" s="344"/>
      <c r="B428" s="352"/>
      <c r="C428" s="353"/>
      <c r="D428" s="461"/>
      <c r="E428" s="351"/>
    </row>
    <row r="429" spans="1:5" ht="15" customHeight="1" x14ac:dyDescent="0.2">
      <c r="A429" s="344"/>
      <c r="B429" s="352"/>
      <c r="C429" s="353"/>
      <c r="D429" s="461"/>
      <c r="E429" s="351"/>
    </row>
    <row r="430" spans="1:5" ht="15" customHeight="1" x14ac:dyDescent="0.2">
      <c r="A430" s="344"/>
      <c r="B430" s="352"/>
      <c r="C430" s="353"/>
      <c r="D430" s="461"/>
      <c r="E430" s="351"/>
    </row>
    <row r="431" spans="1:5" ht="15" customHeight="1" x14ac:dyDescent="0.2">
      <c r="A431" s="344"/>
      <c r="B431" s="352"/>
      <c r="C431" s="353"/>
      <c r="D431" s="461"/>
      <c r="E431" s="351"/>
    </row>
    <row r="432" spans="1:5" ht="15" customHeight="1" x14ac:dyDescent="0.2">
      <c r="A432" s="344"/>
      <c r="B432" s="352"/>
      <c r="C432" s="353"/>
      <c r="D432" s="461"/>
      <c r="E432" s="351"/>
    </row>
    <row r="433" spans="1:5" ht="15" customHeight="1" x14ac:dyDescent="0.2">
      <c r="A433" s="344"/>
      <c r="B433" s="352"/>
      <c r="C433" s="353"/>
      <c r="D433" s="461"/>
      <c r="E433" s="351"/>
    </row>
    <row r="434" spans="1:5" ht="15" customHeight="1" x14ac:dyDescent="0.2">
      <c r="A434" s="344"/>
      <c r="B434" s="352"/>
      <c r="C434" s="353"/>
      <c r="D434" s="461"/>
      <c r="E434" s="351"/>
    </row>
    <row r="435" spans="1:5" ht="15" customHeight="1" x14ac:dyDescent="0.2">
      <c r="A435" s="344"/>
      <c r="B435" s="352"/>
      <c r="C435" s="353"/>
      <c r="D435" s="461"/>
      <c r="E435" s="351"/>
    </row>
    <row r="436" spans="1:5" ht="15" customHeight="1" x14ac:dyDescent="0.2">
      <c r="A436" s="344"/>
      <c r="B436" s="352"/>
      <c r="C436" s="353"/>
      <c r="D436" s="461"/>
      <c r="E436" s="351"/>
    </row>
    <row r="437" spans="1:5" ht="15" customHeight="1" x14ac:dyDescent="0.2">
      <c r="A437" s="344"/>
      <c r="B437" s="352"/>
      <c r="C437" s="353"/>
      <c r="D437" s="461"/>
      <c r="E437" s="351"/>
    </row>
    <row r="438" spans="1:5" ht="15" customHeight="1" x14ac:dyDescent="0.2">
      <c r="A438" s="344"/>
      <c r="B438" s="352"/>
      <c r="C438" s="353"/>
      <c r="D438" s="461"/>
      <c r="E438" s="351"/>
    </row>
    <row r="439" spans="1:5" ht="15" customHeight="1" x14ac:dyDescent="0.2">
      <c r="A439" s="344"/>
      <c r="B439" s="352"/>
      <c r="C439" s="353"/>
      <c r="D439" s="461"/>
      <c r="E439" s="351"/>
    </row>
    <row r="440" spans="1:5" ht="15" customHeight="1" x14ac:dyDescent="0.2">
      <c r="A440" s="344"/>
      <c r="B440" s="352"/>
      <c r="C440" s="353"/>
      <c r="D440" s="461"/>
      <c r="E440" s="351"/>
    </row>
    <row r="441" spans="1:5" ht="15" customHeight="1" x14ac:dyDescent="0.2">
      <c r="A441" s="344"/>
      <c r="B441" s="352"/>
      <c r="C441" s="353"/>
      <c r="D441" s="461"/>
      <c r="E441" s="351"/>
    </row>
    <row r="442" spans="1:5" ht="15" customHeight="1" x14ac:dyDescent="0.2">
      <c r="A442" s="344"/>
      <c r="B442" s="352"/>
      <c r="C442" s="353"/>
      <c r="D442" s="461"/>
      <c r="E442" s="351"/>
    </row>
    <row r="443" spans="1:5" ht="15" customHeight="1" x14ac:dyDescent="0.2">
      <c r="A443" s="344"/>
      <c r="B443" s="352"/>
      <c r="C443" s="353"/>
      <c r="D443" s="461"/>
      <c r="E443" s="351"/>
    </row>
    <row r="444" spans="1:5" ht="15" customHeight="1" x14ac:dyDescent="0.2">
      <c r="A444" s="344"/>
      <c r="B444" s="352"/>
      <c r="C444" s="353"/>
      <c r="D444" s="461"/>
      <c r="E444" s="351"/>
    </row>
    <row r="445" spans="1:5" ht="15" customHeight="1" x14ac:dyDescent="0.2">
      <c r="A445" s="344"/>
      <c r="B445" s="352"/>
      <c r="C445" s="353"/>
      <c r="D445" s="461"/>
      <c r="E445" s="351"/>
    </row>
    <row r="446" spans="1:5" ht="15" customHeight="1" x14ac:dyDescent="0.2">
      <c r="A446" s="344"/>
      <c r="B446" s="352"/>
      <c r="C446" s="353"/>
      <c r="D446" s="461"/>
      <c r="E446" s="351"/>
    </row>
    <row r="447" spans="1:5" ht="15" customHeight="1" x14ac:dyDescent="0.2">
      <c r="A447" s="344"/>
      <c r="B447" s="352"/>
      <c r="C447" s="353"/>
      <c r="D447" s="461"/>
      <c r="E447" s="351"/>
    </row>
    <row r="448" spans="1:5" ht="15" customHeight="1" x14ac:dyDescent="0.2">
      <c r="A448" s="344"/>
      <c r="B448" s="352"/>
      <c r="C448" s="353"/>
      <c r="D448" s="461"/>
      <c r="E448" s="351"/>
    </row>
    <row r="449" spans="1:5" ht="15" customHeight="1" x14ac:dyDescent="0.2">
      <c r="A449" s="344"/>
      <c r="B449" s="352"/>
      <c r="C449" s="353"/>
      <c r="D449" s="461"/>
      <c r="E449" s="351"/>
    </row>
    <row r="450" spans="1:5" ht="15" customHeight="1" x14ac:dyDescent="0.2">
      <c r="A450" s="344"/>
      <c r="B450" s="352"/>
      <c r="C450" s="353"/>
      <c r="D450" s="461"/>
      <c r="E450" s="351"/>
    </row>
    <row r="451" spans="1:5" ht="15" customHeight="1" x14ac:dyDescent="0.2">
      <c r="A451" s="344"/>
      <c r="B451" s="352"/>
      <c r="C451" s="353"/>
      <c r="D451" s="461"/>
      <c r="E451" s="351"/>
    </row>
    <row r="452" spans="1:5" ht="15" customHeight="1" x14ac:dyDescent="0.2">
      <c r="A452" s="344"/>
      <c r="B452" s="352"/>
      <c r="C452" s="353"/>
      <c r="D452" s="461"/>
      <c r="E452" s="351"/>
    </row>
    <row r="453" spans="1:5" ht="15" customHeight="1" x14ac:dyDescent="0.2">
      <c r="A453" s="344"/>
      <c r="B453" s="352"/>
      <c r="C453" s="353"/>
      <c r="D453" s="461"/>
      <c r="E453" s="351"/>
    </row>
    <row r="454" spans="1:5" ht="15" customHeight="1" x14ac:dyDescent="0.2">
      <c r="A454" s="344"/>
      <c r="B454" s="352"/>
      <c r="C454" s="353"/>
      <c r="D454" s="461"/>
      <c r="E454" s="351"/>
    </row>
    <row r="455" spans="1:5" ht="15" customHeight="1" x14ac:dyDescent="0.2">
      <c r="A455" s="344"/>
      <c r="B455" s="352"/>
      <c r="C455" s="353"/>
      <c r="D455" s="461"/>
      <c r="E455" s="351"/>
    </row>
    <row r="456" spans="1:5" ht="15" customHeight="1" x14ac:dyDescent="0.2">
      <c r="A456" s="344"/>
      <c r="B456" s="352"/>
      <c r="C456" s="353"/>
      <c r="D456" s="461"/>
      <c r="E456" s="351"/>
    </row>
    <row r="457" spans="1:5" ht="15" customHeight="1" x14ac:dyDescent="0.2">
      <c r="A457" s="344"/>
      <c r="B457" s="352"/>
      <c r="C457" s="353"/>
      <c r="D457" s="461"/>
      <c r="E457" s="351"/>
    </row>
    <row r="458" spans="1:5" ht="15" customHeight="1" x14ac:dyDescent="0.2">
      <c r="A458" s="344"/>
      <c r="B458" s="352"/>
      <c r="C458" s="353"/>
      <c r="D458" s="461"/>
      <c r="E458" s="351"/>
    </row>
    <row r="459" spans="1:5" ht="15" customHeight="1" x14ac:dyDescent="0.2">
      <c r="A459" s="344"/>
      <c r="B459" s="352"/>
      <c r="C459" s="353"/>
      <c r="D459" s="461"/>
      <c r="E459" s="351"/>
    </row>
    <row r="460" spans="1:5" ht="15" customHeight="1" x14ac:dyDescent="0.2">
      <c r="A460" s="344"/>
      <c r="B460" s="352"/>
      <c r="C460" s="353"/>
      <c r="D460" s="461"/>
      <c r="E460" s="351"/>
    </row>
    <row r="461" spans="1:5" ht="15" customHeight="1" x14ac:dyDescent="0.2">
      <c r="A461" s="344"/>
      <c r="B461" s="352"/>
      <c r="C461" s="353"/>
      <c r="D461" s="461"/>
      <c r="E461" s="351"/>
    </row>
    <row r="462" spans="1:5" ht="15" customHeight="1" x14ac:dyDescent="0.2">
      <c r="A462" s="344"/>
      <c r="B462" s="352"/>
      <c r="C462" s="353"/>
      <c r="D462" s="461"/>
      <c r="E462" s="351"/>
    </row>
    <row r="463" spans="1:5" ht="15" customHeight="1" x14ac:dyDescent="0.2">
      <c r="A463" s="344"/>
      <c r="B463" s="352"/>
      <c r="C463" s="353"/>
      <c r="D463" s="461"/>
      <c r="E463" s="351"/>
    </row>
    <row r="464" spans="1:5" ht="15" customHeight="1" x14ac:dyDescent="0.2">
      <c r="A464" s="344"/>
      <c r="B464" s="352"/>
      <c r="C464" s="353"/>
      <c r="D464" s="461"/>
      <c r="E464" s="351"/>
    </row>
    <row r="465" spans="1:5" ht="15" customHeight="1" x14ac:dyDescent="0.2">
      <c r="A465" s="344"/>
      <c r="B465" s="352"/>
      <c r="C465" s="353"/>
      <c r="D465" s="461"/>
      <c r="E465" s="351"/>
    </row>
    <row r="466" spans="1:5" ht="15" customHeight="1" x14ac:dyDescent="0.2">
      <c r="A466" s="344"/>
      <c r="B466" s="352"/>
      <c r="C466" s="353"/>
      <c r="D466" s="461"/>
      <c r="E466" s="351"/>
    </row>
    <row r="467" spans="1:5" ht="15" customHeight="1" x14ac:dyDescent="0.2">
      <c r="A467" s="344"/>
      <c r="B467" s="352"/>
      <c r="C467" s="353"/>
      <c r="D467" s="461"/>
      <c r="E467" s="351"/>
    </row>
    <row r="468" spans="1:5" ht="15" customHeight="1" x14ac:dyDescent="0.2">
      <c r="A468" s="344"/>
      <c r="B468" s="352"/>
      <c r="C468" s="353"/>
      <c r="D468" s="461"/>
      <c r="E468" s="351"/>
    </row>
    <row r="469" spans="1:5" ht="15" customHeight="1" x14ac:dyDescent="0.2">
      <c r="A469" s="344"/>
      <c r="B469" s="352"/>
      <c r="C469" s="353"/>
      <c r="D469" s="461"/>
      <c r="E469" s="351"/>
    </row>
    <row r="470" spans="1:5" ht="15" customHeight="1" x14ac:dyDescent="0.2">
      <c r="A470" s="344"/>
      <c r="B470" s="352"/>
      <c r="C470" s="353"/>
      <c r="D470" s="461"/>
      <c r="E470" s="351"/>
    </row>
    <row r="471" spans="1:5" ht="15" customHeight="1" x14ac:dyDescent="0.2">
      <c r="A471" s="344"/>
      <c r="B471" s="352"/>
      <c r="C471" s="353"/>
      <c r="D471" s="461"/>
      <c r="E471" s="351"/>
    </row>
    <row r="472" spans="1:5" ht="15" customHeight="1" x14ac:dyDescent="0.2">
      <c r="A472" s="344"/>
      <c r="B472" s="352"/>
      <c r="C472" s="353"/>
      <c r="D472" s="461"/>
      <c r="E472" s="351"/>
    </row>
    <row r="473" spans="1:5" ht="15" customHeight="1" x14ac:dyDescent="0.2">
      <c r="A473" s="344"/>
      <c r="B473" s="352"/>
      <c r="C473" s="353"/>
      <c r="D473" s="461"/>
      <c r="E473" s="351"/>
    </row>
    <row r="474" spans="1:5" ht="15" customHeight="1" x14ac:dyDescent="0.2">
      <c r="A474" s="344"/>
      <c r="B474" s="352"/>
      <c r="C474" s="353"/>
      <c r="D474" s="461"/>
      <c r="E474" s="351"/>
    </row>
    <row r="475" spans="1:5" ht="15" customHeight="1" x14ac:dyDescent="0.2">
      <c r="A475" s="344"/>
      <c r="B475" s="352"/>
      <c r="C475" s="353"/>
      <c r="D475" s="461"/>
      <c r="E475" s="351"/>
    </row>
    <row r="476" spans="1:5" ht="15" customHeight="1" x14ac:dyDescent="0.2">
      <c r="A476" s="344"/>
      <c r="B476" s="352"/>
      <c r="C476" s="353"/>
      <c r="D476" s="461"/>
      <c r="E476" s="351"/>
    </row>
    <row r="477" spans="1:5" ht="15" customHeight="1" x14ac:dyDescent="0.2">
      <c r="A477" s="344"/>
      <c r="B477" s="352"/>
      <c r="C477" s="353"/>
      <c r="D477" s="461"/>
      <c r="E477" s="351"/>
    </row>
    <row r="478" spans="1:5" ht="15" customHeight="1" x14ac:dyDescent="0.2">
      <c r="A478" s="344"/>
      <c r="B478" s="352"/>
      <c r="C478" s="353"/>
      <c r="D478" s="461"/>
      <c r="E478" s="351"/>
    </row>
    <row r="479" spans="1:5" ht="15" customHeight="1" x14ac:dyDescent="0.2">
      <c r="A479" s="344"/>
      <c r="B479" s="352"/>
      <c r="C479" s="353"/>
      <c r="D479" s="461"/>
      <c r="E479" s="351"/>
    </row>
    <row r="480" spans="1:5" ht="15" customHeight="1" x14ac:dyDescent="0.2">
      <c r="A480" s="344"/>
      <c r="B480" s="352"/>
      <c r="C480" s="353"/>
      <c r="D480" s="461"/>
      <c r="E480" s="351"/>
    </row>
    <row r="481" spans="1:5" ht="15" customHeight="1" x14ac:dyDescent="0.2">
      <c r="A481" s="344"/>
      <c r="B481" s="352"/>
      <c r="C481" s="353"/>
      <c r="D481" s="461"/>
      <c r="E481" s="351"/>
    </row>
    <row r="482" spans="1:5" ht="15" customHeight="1" x14ac:dyDescent="0.2">
      <c r="A482" s="344"/>
      <c r="B482" s="352"/>
      <c r="C482" s="353"/>
      <c r="D482" s="461"/>
      <c r="E482" s="351"/>
    </row>
    <row r="483" spans="1:5" ht="15" customHeight="1" x14ac:dyDescent="0.2">
      <c r="A483" s="344"/>
      <c r="B483" s="352"/>
      <c r="C483" s="353"/>
      <c r="D483" s="461"/>
      <c r="E483" s="351"/>
    </row>
    <row r="484" spans="1:5" ht="15" customHeight="1" x14ac:dyDescent="0.2">
      <c r="A484" s="344"/>
      <c r="B484" s="352"/>
      <c r="C484" s="353"/>
      <c r="D484" s="461"/>
      <c r="E484" s="351"/>
    </row>
    <row r="485" spans="1:5" ht="15" customHeight="1" x14ac:dyDescent="0.2">
      <c r="A485" s="344"/>
      <c r="B485" s="352"/>
      <c r="C485" s="353"/>
      <c r="D485" s="461"/>
      <c r="E485" s="351"/>
    </row>
    <row r="486" spans="1:5" ht="15" customHeight="1" x14ac:dyDescent="0.2">
      <c r="A486" s="344"/>
      <c r="B486" s="352"/>
      <c r="C486" s="353"/>
      <c r="D486" s="461"/>
      <c r="E486" s="351"/>
    </row>
    <row r="487" spans="1:5" ht="15" customHeight="1" x14ac:dyDescent="0.2">
      <c r="A487" s="344"/>
      <c r="B487" s="352"/>
      <c r="C487" s="353"/>
      <c r="D487" s="461"/>
      <c r="E487" s="351"/>
    </row>
    <row r="488" spans="1:5" ht="15" customHeight="1" x14ac:dyDescent="0.2">
      <c r="A488" s="344"/>
      <c r="B488" s="352"/>
      <c r="C488" s="353"/>
      <c r="D488" s="461"/>
      <c r="E488" s="351"/>
    </row>
    <row r="489" spans="1:5" ht="15" customHeight="1" x14ac:dyDescent="0.2">
      <c r="A489" s="344"/>
      <c r="B489" s="352"/>
      <c r="C489" s="353"/>
      <c r="D489" s="461"/>
      <c r="E489" s="351"/>
    </row>
    <row r="490" spans="1:5" ht="15" customHeight="1" x14ac:dyDescent="0.2">
      <c r="A490" s="344"/>
      <c r="B490" s="352"/>
      <c r="C490" s="353"/>
      <c r="D490" s="461"/>
      <c r="E490" s="351"/>
    </row>
    <row r="491" spans="1:5" ht="15" customHeight="1" x14ac:dyDescent="0.2">
      <c r="A491" s="344"/>
      <c r="B491" s="352"/>
      <c r="C491" s="353"/>
      <c r="D491" s="461"/>
      <c r="E491" s="351"/>
    </row>
    <row r="492" spans="1:5" ht="15" customHeight="1" x14ac:dyDescent="0.2">
      <c r="A492" s="344"/>
      <c r="B492" s="352"/>
      <c r="C492" s="353"/>
      <c r="D492" s="461"/>
      <c r="E492" s="351"/>
    </row>
    <row r="493" spans="1:5" ht="15" customHeight="1" x14ac:dyDescent="0.2">
      <c r="A493" s="344"/>
      <c r="B493" s="352"/>
      <c r="C493" s="353"/>
      <c r="D493" s="461"/>
      <c r="E493" s="351"/>
    </row>
    <row r="494" spans="1:5" ht="15" customHeight="1" x14ac:dyDescent="0.2">
      <c r="A494" s="344"/>
      <c r="B494" s="352"/>
      <c r="C494" s="353"/>
      <c r="D494" s="461"/>
      <c r="E494" s="351"/>
    </row>
    <row r="495" spans="1:5" ht="15" customHeight="1" x14ac:dyDescent="0.2">
      <c r="A495" s="344"/>
      <c r="B495" s="352"/>
      <c r="C495" s="353"/>
      <c r="D495" s="461"/>
      <c r="E495" s="351"/>
    </row>
    <row r="496" spans="1:5" ht="15" customHeight="1" x14ac:dyDescent="0.2">
      <c r="A496" s="344"/>
      <c r="B496" s="352"/>
      <c r="C496" s="353"/>
      <c r="D496" s="461"/>
      <c r="E496" s="351"/>
    </row>
    <row r="497" spans="1:5" ht="15" customHeight="1" x14ac:dyDescent="0.2">
      <c r="A497" s="344"/>
      <c r="B497" s="352"/>
      <c r="C497" s="353"/>
      <c r="D497" s="461"/>
      <c r="E497" s="351"/>
    </row>
    <row r="498" spans="1:5" ht="15" customHeight="1" x14ac:dyDescent="0.2">
      <c r="A498" s="344"/>
      <c r="B498" s="352"/>
      <c r="C498" s="353"/>
      <c r="D498" s="461"/>
      <c r="E498" s="351"/>
    </row>
    <row r="499" spans="1:5" ht="15" customHeight="1" x14ac:dyDescent="0.2">
      <c r="A499" s="344"/>
      <c r="B499" s="352"/>
      <c r="C499" s="353"/>
      <c r="D499" s="461"/>
      <c r="E499" s="351"/>
    </row>
    <row r="500" spans="1:5" ht="15" customHeight="1" x14ac:dyDescent="0.2">
      <c r="A500" s="344"/>
      <c r="B500" s="352"/>
      <c r="C500" s="353"/>
      <c r="D500" s="461"/>
      <c r="E500" s="351"/>
    </row>
    <row r="501" spans="1:5" ht="15" customHeight="1" x14ac:dyDescent="0.2">
      <c r="A501" s="344"/>
      <c r="B501" s="352"/>
      <c r="C501" s="353"/>
      <c r="D501" s="461"/>
      <c r="E501" s="351"/>
    </row>
    <row r="502" spans="1:5" ht="15" customHeight="1" x14ac:dyDescent="0.2">
      <c r="A502" s="344"/>
      <c r="B502" s="352"/>
      <c r="C502" s="353"/>
      <c r="D502" s="461"/>
      <c r="E502" s="351"/>
    </row>
    <row r="503" spans="1:5" ht="15" customHeight="1" x14ac:dyDescent="0.2">
      <c r="A503" s="344"/>
      <c r="B503" s="352"/>
      <c r="C503" s="353"/>
      <c r="D503" s="461"/>
      <c r="E503" s="351"/>
    </row>
    <row r="504" spans="1:5" ht="15" customHeight="1" x14ac:dyDescent="0.2">
      <c r="A504" s="344"/>
      <c r="B504" s="352"/>
      <c r="C504" s="353"/>
      <c r="D504" s="461"/>
      <c r="E504" s="351"/>
    </row>
    <row r="505" spans="1:5" ht="15" customHeight="1" x14ac:dyDescent="0.2">
      <c r="A505" s="344"/>
      <c r="B505" s="352"/>
      <c r="C505" s="353"/>
      <c r="D505" s="461"/>
      <c r="E505" s="351"/>
    </row>
    <row r="506" spans="1:5" ht="15" customHeight="1" x14ac:dyDescent="0.2">
      <c r="A506" s="344"/>
      <c r="B506" s="352"/>
      <c r="C506" s="353"/>
      <c r="D506" s="461"/>
      <c r="E506" s="351"/>
    </row>
    <row r="507" spans="1:5" ht="15" customHeight="1" x14ac:dyDescent="0.2">
      <c r="A507" s="344"/>
      <c r="B507" s="352"/>
      <c r="C507" s="353"/>
      <c r="D507" s="461"/>
      <c r="E507" s="351"/>
    </row>
    <row r="508" spans="1:5" ht="15" customHeight="1" x14ac:dyDescent="0.2">
      <c r="A508" s="344"/>
      <c r="B508" s="352"/>
      <c r="C508" s="353"/>
      <c r="D508" s="461"/>
      <c r="E508" s="351"/>
    </row>
    <row r="509" spans="1:5" ht="15" customHeight="1" x14ac:dyDescent="0.2">
      <c r="A509" s="344"/>
      <c r="B509" s="352"/>
      <c r="C509" s="353"/>
      <c r="D509" s="461"/>
      <c r="E509" s="351"/>
    </row>
    <row r="510" spans="1:5" ht="15" customHeight="1" x14ac:dyDescent="0.2">
      <c r="A510" s="344"/>
      <c r="B510" s="352"/>
      <c r="C510" s="353"/>
      <c r="D510" s="461"/>
      <c r="E510" s="351"/>
    </row>
    <row r="511" spans="1:5" ht="15" customHeight="1" x14ac:dyDescent="0.2">
      <c r="A511" s="344"/>
      <c r="B511" s="352"/>
      <c r="C511" s="353"/>
      <c r="D511" s="461"/>
      <c r="E511" s="351"/>
    </row>
    <row r="512" spans="1:5" ht="15" customHeight="1" x14ac:dyDescent="0.2">
      <c r="A512" s="344"/>
      <c r="B512" s="352"/>
      <c r="C512" s="353"/>
      <c r="D512" s="461"/>
      <c r="E512" s="351"/>
    </row>
    <row r="513" spans="1:5" ht="15" customHeight="1" x14ac:dyDescent="0.2">
      <c r="A513" s="344"/>
      <c r="B513" s="352"/>
      <c r="C513" s="353"/>
      <c r="D513" s="461"/>
      <c r="E513" s="351"/>
    </row>
    <row r="514" spans="1:5" ht="15" customHeight="1" x14ac:dyDescent="0.2">
      <c r="A514" s="344"/>
      <c r="B514" s="352"/>
      <c r="C514" s="353"/>
      <c r="D514" s="461"/>
      <c r="E514" s="351"/>
    </row>
    <row r="515" spans="1:5" ht="15" customHeight="1" x14ac:dyDescent="0.2">
      <c r="A515" s="344"/>
      <c r="B515" s="352"/>
      <c r="C515" s="353"/>
      <c r="D515" s="461"/>
      <c r="E515" s="351"/>
    </row>
    <row r="516" spans="1:5" ht="15.75" customHeight="1" x14ac:dyDescent="0.2">
      <c r="A516" s="344"/>
      <c r="B516" s="344"/>
      <c r="C516" s="344"/>
      <c r="D516" s="462"/>
      <c r="E516" s="348"/>
    </row>
    <row r="517" spans="1:5" ht="15.75" customHeight="1" x14ac:dyDescent="0.2">
      <c r="A517" s="344"/>
      <c r="B517" s="344"/>
      <c r="C517" s="344"/>
      <c r="D517" s="462"/>
      <c r="E517" s="348"/>
    </row>
    <row r="518" spans="1:5" ht="15.75" customHeight="1" x14ac:dyDescent="0.2">
      <c r="A518" s="344"/>
      <c r="B518" s="344"/>
      <c r="C518" s="344"/>
      <c r="D518" s="462"/>
      <c r="E518" s="348"/>
    </row>
    <row r="519" spans="1:5" ht="15.75" customHeight="1" x14ac:dyDescent="0.2">
      <c r="A519" s="344"/>
      <c r="B519" s="344"/>
      <c r="C519" s="344"/>
      <c r="D519" s="462"/>
      <c r="E519" s="348"/>
    </row>
    <row r="520" spans="1:5" ht="15.75" customHeight="1" x14ac:dyDescent="0.2">
      <c r="A520" s="344"/>
      <c r="B520" s="344"/>
      <c r="C520" s="344"/>
      <c r="D520" s="462"/>
      <c r="E520" s="348"/>
    </row>
    <row r="521" spans="1:5" ht="15.75" customHeight="1" x14ac:dyDescent="0.2">
      <c r="A521" s="344"/>
      <c r="B521" s="344"/>
      <c r="C521" s="344"/>
      <c r="D521" s="462"/>
      <c r="E521" s="348"/>
    </row>
    <row r="522" spans="1:5" ht="15.75" customHeight="1" x14ac:dyDescent="0.2">
      <c r="A522" s="344"/>
      <c r="B522" s="344"/>
      <c r="C522" s="344"/>
      <c r="D522" s="462"/>
      <c r="E522" s="348"/>
    </row>
    <row r="523" spans="1:5" ht="15.75" customHeight="1" x14ac:dyDescent="0.2">
      <c r="A523" s="344"/>
      <c r="B523" s="344"/>
      <c r="C523" s="344"/>
      <c r="D523" s="462"/>
      <c r="E523" s="348"/>
    </row>
    <row r="524" spans="1:5" ht="15.75" customHeight="1" x14ac:dyDescent="0.2">
      <c r="A524" s="344"/>
      <c r="B524" s="344"/>
      <c r="C524" s="344"/>
      <c r="D524" s="462"/>
      <c r="E524" s="348"/>
    </row>
    <row r="525" spans="1:5" ht="15.75" customHeight="1" x14ac:dyDescent="0.2">
      <c r="A525" s="344"/>
      <c r="B525" s="344"/>
      <c r="C525" s="344"/>
      <c r="D525" s="462"/>
      <c r="E525" s="348"/>
    </row>
    <row r="526" spans="1:5" ht="15.75" customHeight="1" x14ac:dyDescent="0.2">
      <c r="A526" s="344"/>
      <c r="B526" s="344"/>
      <c r="C526" s="344"/>
      <c r="D526" s="462"/>
      <c r="E526" s="348"/>
    </row>
    <row r="527" spans="1:5" ht="15.75" customHeight="1" x14ac:dyDescent="0.2">
      <c r="A527" s="344"/>
      <c r="B527" s="344"/>
      <c r="C527" s="344"/>
      <c r="D527" s="462"/>
      <c r="E527" s="348"/>
    </row>
    <row r="528" spans="1:5" ht="15.75" customHeight="1" x14ac:dyDescent="0.2">
      <c r="A528" s="344"/>
      <c r="B528" s="344"/>
      <c r="C528" s="344"/>
      <c r="D528" s="462"/>
      <c r="E528" s="348"/>
    </row>
    <row r="529" spans="1:5" ht="15.75" customHeight="1" x14ac:dyDescent="0.2">
      <c r="A529" s="344"/>
      <c r="B529" s="344"/>
      <c r="C529" s="344"/>
      <c r="D529" s="462"/>
      <c r="E529" s="348"/>
    </row>
    <row r="530" spans="1:5" ht="15.75" customHeight="1" x14ac:dyDescent="0.2">
      <c r="A530" s="344"/>
      <c r="B530" s="344"/>
      <c r="C530" s="344"/>
      <c r="D530" s="462"/>
      <c r="E530" s="348"/>
    </row>
    <row r="531" spans="1:5" ht="15.75" customHeight="1" x14ac:dyDescent="0.2">
      <c r="A531" s="344"/>
      <c r="B531" s="344"/>
      <c r="C531" s="344"/>
      <c r="D531" s="462"/>
      <c r="E531" s="348"/>
    </row>
    <row r="532" spans="1:5" ht="15.75" customHeight="1" x14ac:dyDescent="0.2">
      <c r="A532" s="344"/>
      <c r="B532" s="344"/>
      <c r="C532" s="344"/>
      <c r="D532" s="462"/>
      <c r="E532" s="348"/>
    </row>
    <row r="533" spans="1:5" ht="15.75" customHeight="1" x14ac:dyDescent="0.2">
      <c r="A533" s="344"/>
      <c r="B533" s="344"/>
      <c r="C533" s="344"/>
      <c r="D533" s="462"/>
      <c r="E533" s="348"/>
    </row>
    <row r="534" spans="1:5" ht="15.75" customHeight="1" x14ac:dyDescent="0.2">
      <c r="A534" s="344"/>
      <c r="B534" s="344"/>
      <c r="C534" s="344"/>
      <c r="D534" s="462"/>
      <c r="E534" s="348"/>
    </row>
    <row r="535" spans="1:5" ht="15.75" customHeight="1" x14ac:dyDescent="0.2">
      <c r="A535" s="344"/>
      <c r="B535" s="344"/>
      <c r="C535" s="344"/>
      <c r="D535" s="462"/>
      <c r="E535" s="348"/>
    </row>
    <row r="536" spans="1:5" ht="15.75" customHeight="1" x14ac:dyDescent="0.2">
      <c r="A536" s="344"/>
      <c r="B536" s="344"/>
      <c r="C536" s="344"/>
      <c r="D536" s="462"/>
      <c r="E536" s="348"/>
    </row>
    <row r="537" spans="1:5" ht="15.75" customHeight="1" x14ac:dyDescent="0.2">
      <c r="A537" s="344"/>
      <c r="B537" s="344"/>
      <c r="C537" s="344"/>
      <c r="D537" s="462"/>
      <c r="E537" s="348"/>
    </row>
    <row r="538" spans="1:5" ht="15.75" customHeight="1" x14ac:dyDescent="0.2">
      <c r="A538" s="344"/>
      <c r="B538" s="344"/>
      <c r="C538" s="344"/>
      <c r="D538" s="462"/>
      <c r="E538" s="348"/>
    </row>
    <row r="539" spans="1:5" ht="15.75" customHeight="1" x14ac:dyDescent="0.2">
      <c r="A539" s="344"/>
      <c r="B539" s="344"/>
      <c r="C539" s="344"/>
      <c r="D539" s="462"/>
      <c r="E539" s="348"/>
    </row>
    <row r="540" spans="1:5" ht="15.75" customHeight="1" x14ac:dyDescent="0.2">
      <c r="A540" s="344"/>
      <c r="B540" s="344"/>
      <c r="C540" s="344"/>
      <c r="D540" s="462"/>
      <c r="E540" s="348"/>
    </row>
    <row r="541" spans="1:5" ht="15.75" customHeight="1" x14ac:dyDescent="0.2">
      <c r="A541" s="344"/>
      <c r="B541" s="344"/>
      <c r="C541" s="344"/>
      <c r="D541" s="462"/>
      <c r="E541" s="348"/>
    </row>
    <row r="542" spans="1:5" ht="15.75" customHeight="1" x14ac:dyDescent="0.2">
      <c r="A542" s="344"/>
      <c r="B542" s="344"/>
      <c r="C542" s="344"/>
      <c r="D542" s="462"/>
      <c r="E542" s="348"/>
    </row>
    <row r="543" spans="1:5" ht="15.75" customHeight="1" x14ac:dyDescent="0.2">
      <c r="A543" s="344"/>
      <c r="B543" s="344"/>
      <c r="C543" s="344"/>
      <c r="D543" s="462"/>
      <c r="E543" s="348"/>
    </row>
    <row r="544" spans="1:5" ht="15.75" customHeight="1" x14ac:dyDescent="0.2">
      <c r="A544" s="344"/>
      <c r="B544" s="344"/>
      <c r="C544" s="344"/>
      <c r="D544" s="462"/>
      <c r="E544" s="348"/>
    </row>
    <row r="545" spans="1:5" ht="15.75" customHeight="1" x14ac:dyDescent="0.2">
      <c r="A545" s="344"/>
      <c r="B545" s="344"/>
      <c r="C545" s="344"/>
      <c r="D545" s="462"/>
      <c r="E545" s="348"/>
    </row>
    <row r="546" spans="1:5" ht="15.75" customHeight="1" x14ac:dyDescent="0.2">
      <c r="A546" s="344"/>
      <c r="B546" s="344"/>
      <c r="C546" s="344"/>
      <c r="D546" s="462"/>
      <c r="E546" s="348"/>
    </row>
    <row r="547" spans="1:5" ht="15.75" customHeight="1" x14ac:dyDescent="0.2">
      <c r="A547" s="344"/>
      <c r="B547" s="344"/>
      <c r="C547" s="344"/>
      <c r="D547" s="462"/>
      <c r="E547" s="348"/>
    </row>
    <row r="548" spans="1:5" ht="15.75" customHeight="1" x14ac:dyDescent="0.2">
      <c r="A548" s="344"/>
      <c r="B548" s="344"/>
      <c r="C548" s="344"/>
      <c r="D548" s="462"/>
      <c r="E548" s="348"/>
    </row>
    <row r="549" spans="1:5" ht="15.75" customHeight="1" x14ac:dyDescent="0.2">
      <c r="A549" s="344"/>
      <c r="B549" s="344"/>
      <c r="C549" s="344"/>
      <c r="D549" s="462"/>
      <c r="E549" s="348"/>
    </row>
    <row r="550" spans="1:5" ht="15.75" customHeight="1" x14ac:dyDescent="0.2">
      <c r="A550" s="344"/>
      <c r="B550" s="344"/>
      <c r="C550" s="344"/>
      <c r="D550" s="462"/>
      <c r="E550" s="348"/>
    </row>
    <row r="551" spans="1:5" ht="15.75" customHeight="1" x14ac:dyDescent="0.2">
      <c r="A551" s="344"/>
      <c r="B551" s="344"/>
      <c r="C551" s="344"/>
      <c r="D551" s="462"/>
      <c r="E551" s="348"/>
    </row>
    <row r="552" spans="1:5" ht="15.75" customHeight="1" x14ac:dyDescent="0.2">
      <c r="A552" s="344"/>
      <c r="B552" s="344"/>
      <c r="C552" s="344"/>
      <c r="D552" s="462"/>
      <c r="E552" s="348"/>
    </row>
    <row r="553" spans="1:5" ht="15.75" customHeight="1" x14ac:dyDescent="0.2">
      <c r="A553" s="344"/>
      <c r="B553" s="344"/>
      <c r="C553" s="344"/>
      <c r="D553" s="462"/>
      <c r="E553" s="348"/>
    </row>
    <row r="554" spans="1:5" ht="15.75" customHeight="1" x14ac:dyDescent="0.2">
      <c r="A554" s="344"/>
      <c r="B554" s="344"/>
      <c r="C554" s="344"/>
      <c r="D554" s="462"/>
      <c r="E554" s="348"/>
    </row>
    <row r="555" spans="1:5" ht="15.75" customHeight="1" x14ac:dyDescent="0.2">
      <c r="A555" s="344"/>
      <c r="B555" s="344"/>
      <c r="C555" s="344"/>
      <c r="D555" s="462"/>
      <c r="E555" s="348"/>
    </row>
    <row r="556" spans="1:5" ht="15.75" customHeight="1" x14ac:dyDescent="0.2">
      <c r="A556" s="344"/>
      <c r="B556" s="344"/>
      <c r="C556" s="344"/>
      <c r="D556" s="462"/>
      <c r="E556" s="348"/>
    </row>
    <row r="557" spans="1:5" ht="15.75" customHeight="1" x14ac:dyDescent="0.2">
      <c r="A557" s="344"/>
      <c r="B557" s="344"/>
      <c r="C557" s="344"/>
      <c r="D557" s="462"/>
      <c r="E557" s="348"/>
    </row>
    <row r="558" spans="1:5" ht="15.75" customHeight="1" x14ac:dyDescent="0.2">
      <c r="A558" s="344"/>
      <c r="B558" s="344"/>
      <c r="C558" s="344"/>
      <c r="D558" s="462"/>
      <c r="E558" s="348"/>
    </row>
    <row r="559" spans="1:5" ht="15.75" customHeight="1" x14ac:dyDescent="0.2">
      <c r="A559" s="344"/>
      <c r="B559" s="344"/>
      <c r="C559" s="344"/>
      <c r="D559" s="462"/>
      <c r="E559" s="348"/>
    </row>
    <row r="560" spans="1:5" ht="15.75" customHeight="1" x14ac:dyDescent="0.2">
      <c r="A560" s="344"/>
      <c r="B560" s="344"/>
      <c r="C560" s="344"/>
      <c r="D560" s="462"/>
      <c r="E560" s="348"/>
    </row>
    <row r="561" spans="1:5" ht="15.75" customHeight="1" x14ac:dyDescent="0.2">
      <c r="A561" s="344"/>
      <c r="B561" s="344"/>
      <c r="C561" s="344"/>
      <c r="D561" s="462"/>
      <c r="E561" s="348"/>
    </row>
    <row r="562" spans="1:5" ht="15.75" customHeight="1" x14ac:dyDescent="0.2">
      <c r="A562" s="344"/>
      <c r="B562" s="344"/>
      <c r="C562" s="344"/>
      <c r="D562" s="462"/>
      <c r="E562" s="348"/>
    </row>
    <row r="563" spans="1:5" ht="15.75" customHeight="1" x14ac:dyDescent="0.2">
      <c r="A563" s="344"/>
      <c r="B563" s="344"/>
      <c r="C563" s="344"/>
      <c r="D563" s="462"/>
      <c r="E563" s="348"/>
    </row>
    <row r="564" spans="1:5" ht="15.75" customHeight="1" x14ac:dyDescent="0.2">
      <c r="A564" s="344"/>
      <c r="B564" s="344"/>
      <c r="C564" s="344"/>
      <c r="D564" s="462"/>
      <c r="E564" s="348"/>
    </row>
    <row r="565" spans="1:5" ht="15.75" customHeight="1" x14ac:dyDescent="0.2">
      <c r="A565" s="344"/>
      <c r="B565" s="344"/>
      <c r="C565" s="344"/>
      <c r="D565" s="462"/>
      <c r="E565" s="348"/>
    </row>
    <row r="566" spans="1:5" ht="15.75" customHeight="1" x14ac:dyDescent="0.2">
      <c r="A566" s="344"/>
      <c r="B566" s="344"/>
      <c r="C566" s="344"/>
      <c r="D566" s="462"/>
      <c r="E566" s="348"/>
    </row>
    <row r="567" spans="1:5" ht="15.75" customHeight="1" x14ac:dyDescent="0.2">
      <c r="A567" s="344"/>
      <c r="B567" s="344"/>
      <c r="C567" s="344"/>
      <c r="D567" s="462"/>
      <c r="E567" s="348"/>
    </row>
    <row r="568" spans="1:5" ht="15.75" customHeight="1" x14ac:dyDescent="0.2">
      <c r="A568" s="344"/>
      <c r="B568" s="344"/>
      <c r="C568" s="344"/>
      <c r="D568" s="462"/>
      <c r="E568" s="348"/>
    </row>
    <row r="569" spans="1:5" ht="15.75" customHeight="1" x14ac:dyDescent="0.2">
      <c r="A569" s="344"/>
      <c r="B569" s="344"/>
      <c r="C569" s="344"/>
      <c r="D569" s="462"/>
      <c r="E569" s="348"/>
    </row>
    <row r="570" spans="1:5" ht="15.75" customHeight="1" x14ac:dyDescent="0.2">
      <c r="A570" s="344"/>
      <c r="B570" s="344"/>
      <c r="C570" s="344"/>
      <c r="D570" s="462"/>
      <c r="E570" s="348"/>
    </row>
    <row r="571" spans="1:5" ht="15.75" customHeight="1" x14ac:dyDescent="0.2">
      <c r="A571" s="344"/>
      <c r="B571" s="344"/>
      <c r="C571" s="344"/>
      <c r="D571" s="462"/>
      <c r="E571" s="348"/>
    </row>
    <row r="572" spans="1:5" ht="15.75" customHeight="1" x14ac:dyDescent="0.2">
      <c r="A572" s="344"/>
      <c r="B572" s="344"/>
      <c r="C572" s="344"/>
      <c r="D572" s="462"/>
      <c r="E572" s="348"/>
    </row>
    <row r="573" spans="1:5" ht="15.75" customHeight="1" x14ac:dyDescent="0.2">
      <c r="A573" s="344"/>
      <c r="B573" s="344"/>
      <c r="C573" s="344"/>
      <c r="D573" s="462"/>
      <c r="E573" s="348"/>
    </row>
    <row r="574" spans="1:5" ht="15.75" customHeight="1" x14ac:dyDescent="0.2">
      <c r="A574" s="344"/>
      <c r="B574" s="344"/>
      <c r="C574" s="344"/>
      <c r="D574" s="462"/>
      <c r="E574" s="348"/>
    </row>
    <row r="575" spans="1:5" ht="15.75" customHeight="1" x14ac:dyDescent="0.2">
      <c r="A575" s="344"/>
      <c r="B575" s="344"/>
      <c r="C575" s="344"/>
      <c r="D575" s="462"/>
      <c r="E575" s="348"/>
    </row>
    <row r="576" spans="1:5" ht="15.75" customHeight="1" x14ac:dyDescent="0.2">
      <c r="A576" s="344"/>
      <c r="B576" s="344"/>
      <c r="C576" s="344"/>
      <c r="D576" s="462"/>
      <c r="E576" s="348"/>
    </row>
    <row r="577" spans="1:5" ht="15.75" customHeight="1" x14ac:dyDescent="0.2">
      <c r="A577" s="344"/>
      <c r="B577" s="344"/>
      <c r="C577" s="344"/>
      <c r="D577" s="462"/>
      <c r="E577" s="348"/>
    </row>
    <row r="578" spans="1:5" ht="15.75" customHeight="1" x14ac:dyDescent="0.2">
      <c r="A578" s="344"/>
      <c r="B578" s="344"/>
      <c r="C578" s="344"/>
      <c r="D578" s="462"/>
      <c r="E578" s="348"/>
    </row>
    <row r="579" spans="1:5" ht="15.75" customHeight="1" x14ac:dyDescent="0.2">
      <c r="A579" s="344"/>
      <c r="B579" s="344"/>
      <c r="C579" s="344"/>
      <c r="D579" s="462"/>
      <c r="E579" s="348"/>
    </row>
    <row r="580" spans="1:5" ht="15.75" customHeight="1" x14ac:dyDescent="0.2">
      <c r="A580" s="344"/>
      <c r="B580" s="344"/>
      <c r="C580" s="344"/>
      <c r="D580" s="462"/>
      <c r="E580" s="348"/>
    </row>
    <row r="581" spans="1:5" ht="15.75" customHeight="1" x14ac:dyDescent="0.2">
      <c r="A581" s="344"/>
      <c r="B581" s="344"/>
      <c r="C581" s="344"/>
      <c r="D581" s="462"/>
      <c r="E581" s="348"/>
    </row>
    <row r="582" spans="1:5" ht="15.75" customHeight="1" x14ac:dyDescent="0.2">
      <c r="A582" s="344"/>
      <c r="B582" s="344"/>
      <c r="C582" s="344"/>
      <c r="D582" s="462"/>
      <c r="E582" s="348"/>
    </row>
    <row r="583" spans="1:5" ht="15.75" customHeight="1" x14ac:dyDescent="0.2">
      <c r="A583" s="344"/>
      <c r="B583" s="344"/>
      <c r="C583" s="344"/>
      <c r="D583" s="462"/>
      <c r="E583" s="348"/>
    </row>
    <row r="584" spans="1:5" ht="15.75" customHeight="1" x14ac:dyDescent="0.2">
      <c r="A584" s="344"/>
      <c r="B584" s="344"/>
      <c r="C584" s="344"/>
      <c r="D584" s="462"/>
      <c r="E584" s="348"/>
    </row>
    <row r="585" spans="1:5" ht="15.75" customHeight="1" x14ac:dyDescent="0.2">
      <c r="A585" s="344"/>
      <c r="B585" s="344"/>
      <c r="C585" s="344"/>
      <c r="D585" s="462"/>
      <c r="E585" s="348"/>
    </row>
    <row r="586" spans="1:5" ht="15.75" customHeight="1" x14ac:dyDescent="0.2">
      <c r="A586" s="344"/>
      <c r="B586" s="344"/>
      <c r="C586" s="344"/>
      <c r="D586" s="462"/>
      <c r="E586" s="348"/>
    </row>
    <row r="587" spans="1:5" ht="15.75" customHeight="1" x14ac:dyDescent="0.2">
      <c r="A587" s="344"/>
      <c r="B587" s="344"/>
      <c r="C587" s="344"/>
      <c r="D587" s="462"/>
      <c r="E587" s="348"/>
    </row>
    <row r="588" spans="1:5" ht="15.75" customHeight="1" x14ac:dyDescent="0.2">
      <c r="A588" s="344"/>
      <c r="B588" s="344"/>
      <c r="C588" s="344"/>
      <c r="D588" s="462"/>
      <c r="E588" s="348"/>
    </row>
    <row r="589" spans="1:5" ht="15.75" customHeight="1" x14ac:dyDescent="0.2">
      <c r="A589" s="344"/>
      <c r="B589" s="344"/>
      <c r="C589" s="344"/>
      <c r="D589" s="462"/>
      <c r="E589" s="348"/>
    </row>
    <row r="590" spans="1:5" ht="15.75" customHeight="1" x14ac:dyDescent="0.2">
      <c r="A590" s="344"/>
      <c r="B590" s="344"/>
      <c r="C590" s="344"/>
      <c r="D590" s="462"/>
      <c r="E590" s="348"/>
    </row>
    <row r="591" spans="1:5" ht="15.75" customHeight="1" x14ac:dyDescent="0.2">
      <c r="A591" s="344"/>
      <c r="B591" s="344"/>
      <c r="C591" s="344"/>
      <c r="D591" s="462"/>
      <c r="E591" s="348"/>
    </row>
    <row r="592" spans="1:5" ht="15.75" customHeight="1" x14ac:dyDescent="0.2">
      <c r="A592" s="344"/>
      <c r="B592" s="344"/>
      <c r="C592" s="344"/>
      <c r="D592" s="462"/>
      <c r="E592" s="348"/>
    </row>
    <row r="593" spans="1:5" ht="15.75" customHeight="1" x14ac:dyDescent="0.2">
      <c r="A593" s="344"/>
      <c r="B593" s="344"/>
      <c r="C593" s="344"/>
      <c r="D593" s="462"/>
      <c r="E593" s="348"/>
    </row>
    <row r="594" spans="1:5" ht="15.75" customHeight="1" x14ac:dyDescent="0.2">
      <c r="A594" s="344"/>
      <c r="B594" s="344"/>
      <c r="C594" s="344"/>
      <c r="D594" s="462"/>
      <c r="E594" s="348"/>
    </row>
    <row r="595" spans="1:5" ht="15.75" customHeight="1" x14ac:dyDescent="0.2">
      <c r="A595" s="344"/>
      <c r="B595" s="344"/>
      <c r="C595" s="344"/>
      <c r="D595" s="462"/>
      <c r="E595" s="348"/>
    </row>
    <row r="596" spans="1:5" ht="15.75" customHeight="1" x14ac:dyDescent="0.2">
      <c r="A596" s="344"/>
      <c r="B596" s="344"/>
      <c r="C596" s="344"/>
      <c r="D596" s="462"/>
      <c r="E596" s="348"/>
    </row>
    <row r="597" spans="1:5" ht="15.75" customHeight="1" x14ac:dyDescent="0.2">
      <c r="A597" s="344"/>
      <c r="B597" s="344"/>
      <c r="C597" s="344"/>
      <c r="D597" s="462"/>
      <c r="E597" s="348"/>
    </row>
    <row r="598" spans="1:5" ht="15.75" customHeight="1" x14ac:dyDescent="0.2">
      <c r="A598" s="344"/>
      <c r="B598" s="344"/>
      <c r="C598" s="344"/>
      <c r="D598" s="462"/>
      <c r="E598" s="348"/>
    </row>
    <row r="599" spans="1:5" ht="15.75" customHeight="1" x14ac:dyDescent="0.2">
      <c r="A599" s="344"/>
      <c r="B599" s="344"/>
      <c r="C599" s="344"/>
      <c r="D599" s="462"/>
      <c r="E599" s="348"/>
    </row>
    <row r="600" spans="1:5" ht="15.75" customHeight="1" x14ac:dyDescent="0.2">
      <c r="A600" s="344"/>
      <c r="B600" s="344"/>
      <c r="C600" s="344"/>
      <c r="D600" s="462"/>
      <c r="E600" s="348"/>
    </row>
    <row r="601" spans="1:5" ht="15.75" customHeight="1" x14ac:dyDescent="0.2">
      <c r="A601" s="344"/>
      <c r="B601" s="344"/>
      <c r="C601" s="344"/>
      <c r="D601" s="462"/>
      <c r="E601" s="348"/>
    </row>
    <row r="602" spans="1:5" ht="15.75" customHeight="1" x14ac:dyDescent="0.2">
      <c r="A602" s="344"/>
      <c r="B602" s="344"/>
      <c r="C602" s="344"/>
      <c r="D602" s="462"/>
      <c r="E602" s="348"/>
    </row>
    <row r="603" spans="1:5" ht="15.75" customHeight="1" x14ac:dyDescent="0.2">
      <c r="A603" s="344"/>
      <c r="B603" s="344"/>
      <c r="C603" s="344"/>
      <c r="D603" s="462"/>
      <c r="E603" s="348"/>
    </row>
    <row r="604" spans="1:5" ht="15.75" customHeight="1" x14ac:dyDescent="0.2">
      <c r="A604" s="344"/>
      <c r="B604" s="344"/>
      <c r="C604" s="344"/>
      <c r="D604" s="462"/>
      <c r="E604" s="348"/>
    </row>
    <row r="605" spans="1:5" ht="15.75" customHeight="1" x14ac:dyDescent="0.2">
      <c r="A605" s="344"/>
      <c r="B605" s="344"/>
      <c r="C605" s="344"/>
      <c r="D605" s="462"/>
      <c r="E605" s="348"/>
    </row>
    <row r="606" spans="1:5" ht="15.75" customHeight="1" x14ac:dyDescent="0.2">
      <c r="A606" s="344"/>
      <c r="B606" s="344"/>
      <c r="C606" s="344"/>
      <c r="D606" s="462"/>
      <c r="E606" s="348"/>
    </row>
    <row r="607" spans="1:5" ht="15.75" customHeight="1" x14ac:dyDescent="0.2">
      <c r="A607" s="344"/>
      <c r="B607" s="344"/>
      <c r="C607" s="344"/>
      <c r="D607" s="462"/>
      <c r="E607" s="348"/>
    </row>
    <row r="608" spans="1:5" ht="15.75" customHeight="1" x14ac:dyDescent="0.2">
      <c r="A608" s="344"/>
      <c r="B608" s="344"/>
      <c r="C608" s="344"/>
      <c r="D608" s="462"/>
      <c r="E608" s="348"/>
    </row>
    <row r="609" spans="1:5" ht="15.75" customHeight="1" x14ac:dyDescent="0.2">
      <c r="A609" s="344"/>
      <c r="B609" s="344"/>
      <c r="C609" s="344"/>
      <c r="D609" s="462"/>
      <c r="E609" s="348"/>
    </row>
    <row r="610" spans="1:5" ht="15.75" customHeight="1" x14ac:dyDescent="0.2">
      <c r="A610" s="344"/>
      <c r="B610" s="344"/>
      <c r="C610" s="344"/>
      <c r="D610" s="462"/>
      <c r="E610" s="348"/>
    </row>
    <row r="611" spans="1:5" ht="15.75" customHeight="1" x14ac:dyDescent="0.2">
      <c r="A611" s="344"/>
      <c r="B611" s="344"/>
      <c r="C611" s="344"/>
      <c r="D611" s="462"/>
      <c r="E611" s="348"/>
    </row>
    <row r="612" spans="1:5" ht="15.75" customHeight="1" x14ac:dyDescent="0.2">
      <c r="A612" s="344"/>
      <c r="B612" s="344"/>
      <c r="C612" s="344"/>
      <c r="D612" s="462"/>
      <c r="E612" s="348"/>
    </row>
    <row r="613" spans="1:5" ht="15.75" customHeight="1" x14ac:dyDescent="0.2">
      <c r="A613" s="344"/>
      <c r="B613" s="344"/>
      <c r="C613" s="344"/>
      <c r="D613" s="462"/>
      <c r="E613" s="348"/>
    </row>
    <row r="614" spans="1:5" ht="15.75" customHeight="1" x14ac:dyDescent="0.2">
      <c r="A614" s="344"/>
      <c r="B614" s="344"/>
      <c r="C614" s="344"/>
      <c r="D614" s="462"/>
      <c r="E614" s="348"/>
    </row>
    <row r="615" spans="1:5" ht="15.75" customHeight="1" x14ac:dyDescent="0.2">
      <c r="A615" s="344"/>
      <c r="B615" s="344"/>
      <c r="C615" s="344"/>
      <c r="D615" s="462"/>
      <c r="E615" s="348"/>
    </row>
    <row r="616" spans="1:5" ht="15.75" customHeight="1" x14ac:dyDescent="0.2">
      <c r="A616" s="344"/>
      <c r="B616" s="344"/>
      <c r="C616" s="344"/>
      <c r="D616" s="462"/>
      <c r="E616" s="348"/>
    </row>
    <row r="617" spans="1:5" ht="15.75" customHeight="1" x14ac:dyDescent="0.2">
      <c r="A617" s="344"/>
      <c r="B617" s="344"/>
      <c r="C617" s="344"/>
      <c r="D617" s="462"/>
      <c r="E617" s="348"/>
    </row>
    <row r="618" spans="1:5" ht="15.75" customHeight="1" x14ac:dyDescent="0.2">
      <c r="A618" s="344"/>
      <c r="B618" s="344"/>
      <c r="C618" s="344"/>
      <c r="D618" s="462"/>
      <c r="E618" s="348"/>
    </row>
    <row r="619" spans="1:5" ht="15.75" customHeight="1" x14ac:dyDescent="0.2">
      <c r="A619" s="344"/>
      <c r="B619" s="344"/>
      <c r="C619" s="344"/>
      <c r="D619" s="462"/>
      <c r="E619" s="348"/>
    </row>
    <row r="620" spans="1:5" ht="15.75" customHeight="1" x14ac:dyDescent="0.2">
      <c r="A620" s="344"/>
      <c r="B620" s="344"/>
      <c r="C620" s="344"/>
      <c r="D620" s="462"/>
      <c r="E620" s="348"/>
    </row>
    <row r="621" spans="1:5" ht="15.75" customHeight="1" x14ac:dyDescent="0.2">
      <c r="A621" s="344"/>
      <c r="B621" s="344"/>
      <c r="C621" s="344"/>
      <c r="D621" s="462"/>
      <c r="E621" s="348"/>
    </row>
    <row r="622" spans="1:5" ht="15.75" customHeight="1" x14ac:dyDescent="0.2">
      <c r="A622" s="344"/>
      <c r="B622" s="344"/>
      <c r="C622" s="344"/>
      <c r="D622" s="462"/>
      <c r="E622" s="348"/>
    </row>
    <row r="623" spans="1:5" ht="15.75" customHeight="1" x14ac:dyDescent="0.2">
      <c r="A623" s="344"/>
      <c r="B623" s="344"/>
      <c r="C623" s="344"/>
      <c r="D623" s="462"/>
      <c r="E623" s="348"/>
    </row>
    <row r="624" spans="1:5" ht="15.75" customHeight="1" x14ac:dyDescent="0.2">
      <c r="A624" s="344"/>
      <c r="B624" s="344"/>
      <c r="C624" s="344"/>
      <c r="D624" s="462"/>
      <c r="E624" s="348"/>
    </row>
    <row r="625" spans="1:5" ht="15.75" customHeight="1" x14ac:dyDescent="0.2">
      <c r="A625" s="344"/>
      <c r="B625" s="344"/>
      <c r="C625" s="344"/>
      <c r="D625" s="462"/>
      <c r="E625" s="348"/>
    </row>
    <row r="626" spans="1:5" ht="15.75" customHeight="1" x14ac:dyDescent="0.2">
      <c r="A626" s="344"/>
      <c r="B626" s="344"/>
      <c r="C626" s="344"/>
      <c r="D626" s="462"/>
      <c r="E626" s="348"/>
    </row>
    <row r="627" spans="1:5" ht="15.75" customHeight="1" x14ac:dyDescent="0.2">
      <c r="A627" s="344"/>
      <c r="B627" s="344"/>
      <c r="C627" s="344"/>
      <c r="D627" s="462"/>
      <c r="E627" s="348"/>
    </row>
    <row r="628" spans="1:5" ht="15.75" customHeight="1" x14ac:dyDescent="0.2">
      <c r="A628" s="344"/>
      <c r="B628" s="344"/>
      <c r="C628" s="344"/>
      <c r="D628" s="462"/>
      <c r="E628" s="348"/>
    </row>
    <row r="629" spans="1:5" ht="15.75" customHeight="1" x14ac:dyDescent="0.2">
      <c r="A629" s="344"/>
      <c r="B629" s="344"/>
      <c r="C629" s="344"/>
      <c r="D629" s="462"/>
      <c r="E629" s="348"/>
    </row>
    <row r="630" spans="1:5" ht="15.75" customHeight="1" x14ac:dyDescent="0.2">
      <c r="A630" s="344"/>
      <c r="B630" s="344"/>
      <c r="C630" s="344"/>
      <c r="D630" s="462"/>
      <c r="E630" s="348"/>
    </row>
    <row r="631" spans="1:5" ht="15.75" customHeight="1" x14ac:dyDescent="0.2">
      <c r="A631" s="344"/>
      <c r="B631" s="344"/>
      <c r="C631" s="344"/>
      <c r="D631" s="462"/>
      <c r="E631" s="348"/>
    </row>
    <row r="632" spans="1:5" ht="15.75" customHeight="1" x14ac:dyDescent="0.2">
      <c r="A632" s="344"/>
      <c r="B632" s="344"/>
      <c r="C632" s="344"/>
      <c r="D632" s="462"/>
      <c r="E632" s="348"/>
    </row>
    <row r="633" spans="1:5" ht="15.75" customHeight="1" x14ac:dyDescent="0.2">
      <c r="A633" s="344"/>
      <c r="B633" s="344"/>
      <c r="C633" s="344"/>
      <c r="D633" s="462"/>
      <c r="E633" s="348"/>
    </row>
    <row r="634" spans="1:5" ht="15.75" customHeight="1" x14ac:dyDescent="0.2">
      <c r="A634" s="344"/>
      <c r="B634" s="344"/>
      <c r="C634" s="344"/>
      <c r="D634" s="462"/>
      <c r="E634" s="348"/>
    </row>
    <row r="635" spans="1:5" ht="15.75" customHeight="1" x14ac:dyDescent="0.2">
      <c r="A635" s="344"/>
      <c r="B635" s="344"/>
      <c r="C635" s="344"/>
      <c r="D635" s="462"/>
      <c r="E635" s="348"/>
    </row>
    <row r="636" spans="1:5" ht="15.75" customHeight="1" x14ac:dyDescent="0.2">
      <c r="A636" s="344"/>
      <c r="B636" s="344"/>
      <c r="C636" s="344"/>
      <c r="D636" s="462"/>
      <c r="E636" s="348"/>
    </row>
    <row r="637" spans="1:5" ht="15.75" customHeight="1" x14ac:dyDescent="0.2">
      <c r="A637" s="344"/>
      <c r="B637" s="344"/>
      <c r="C637" s="344"/>
      <c r="D637" s="462"/>
      <c r="E637" s="348"/>
    </row>
    <row r="638" spans="1:5" ht="15.75" customHeight="1" x14ac:dyDescent="0.2">
      <c r="A638" s="344"/>
      <c r="B638" s="344"/>
      <c r="C638" s="344"/>
      <c r="D638" s="462"/>
      <c r="E638" s="348"/>
    </row>
    <row r="639" spans="1:5" ht="15.75" customHeight="1" x14ac:dyDescent="0.2">
      <c r="A639" s="344"/>
      <c r="B639" s="344"/>
      <c r="C639" s="344"/>
      <c r="D639" s="462"/>
      <c r="E639" s="348"/>
    </row>
    <row r="640" spans="1:5" ht="15.75" customHeight="1" x14ac:dyDescent="0.2">
      <c r="A640" s="344"/>
      <c r="B640" s="344"/>
      <c r="C640" s="344"/>
      <c r="D640" s="462"/>
      <c r="E640" s="348"/>
    </row>
    <row r="641" spans="1:5" ht="15.75" customHeight="1" x14ac:dyDescent="0.2">
      <c r="A641" s="344"/>
      <c r="B641" s="344"/>
      <c r="C641" s="344"/>
      <c r="D641" s="462"/>
      <c r="E641" s="348"/>
    </row>
    <row r="642" spans="1:5" ht="15.75" customHeight="1" x14ac:dyDescent="0.2">
      <c r="A642" s="344"/>
      <c r="B642" s="344"/>
      <c r="C642" s="344"/>
      <c r="D642" s="462"/>
      <c r="E642" s="348"/>
    </row>
    <row r="643" spans="1:5" ht="15.75" customHeight="1" x14ac:dyDescent="0.2">
      <c r="A643" s="344"/>
      <c r="B643" s="344"/>
      <c r="C643" s="344"/>
      <c r="D643" s="462"/>
      <c r="E643" s="348"/>
    </row>
    <row r="644" spans="1:5" ht="15.75" customHeight="1" x14ac:dyDescent="0.2">
      <c r="A644" s="344"/>
      <c r="B644" s="344"/>
      <c r="C644" s="344"/>
      <c r="D644" s="462"/>
      <c r="E644" s="348"/>
    </row>
    <row r="645" spans="1:5" ht="15.75" customHeight="1" x14ac:dyDescent="0.2">
      <c r="A645" s="344"/>
      <c r="B645" s="344"/>
      <c r="C645" s="344"/>
      <c r="D645" s="462"/>
      <c r="E645" s="348"/>
    </row>
    <row r="646" spans="1:5" ht="15.75" customHeight="1" x14ac:dyDescent="0.2">
      <c r="A646" s="344"/>
      <c r="B646" s="344"/>
      <c r="C646" s="344"/>
      <c r="D646" s="462"/>
      <c r="E646" s="348"/>
    </row>
    <row r="647" spans="1:5" ht="15.75" customHeight="1" x14ac:dyDescent="0.2">
      <c r="A647" s="344"/>
      <c r="B647" s="344"/>
      <c r="C647" s="344"/>
      <c r="D647" s="462"/>
      <c r="E647" s="348"/>
    </row>
    <row r="648" spans="1:5" ht="15.75" customHeight="1" x14ac:dyDescent="0.2">
      <c r="A648" s="344"/>
      <c r="B648" s="344"/>
      <c r="C648" s="344"/>
      <c r="D648" s="462"/>
      <c r="E648" s="348"/>
    </row>
    <row r="649" spans="1:5" ht="15.75" customHeight="1" x14ac:dyDescent="0.2">
      <c r="A649" s="344"/>
      <c r="B649" s="344"/>
      <c r="C649" s="344"/>
      <c r="D649" s="462"/>
      <c r="E649" s="348"/>
    </row>
    <row r="650" spans="1:5" ht="15.75" customHeight="1" x14ac:dyDescent="0.2">
      <c r="A650" s="344"/>
      <c r="B650" s="344"/>
      <c r="C650" s="344"/>
      <c r="D650" s="462"/>
      <c r="E650" s="348"/>
    </row>
    <row r="651" spans="1:5" ht="15.75" customHeight="1" x14ac:dyDescent="0.2">
      <c r="A651" s="344"/>
      <c r="B651" s="344"/>
      <c r="C651" s="344"/>
      <c r="D651" s="462"/>
      <c r="E651" s="348"/>
    </row>
    <row r="652" spans="1:5" ht="15.75" customHeight="1" x14ac:dyDescent="0.2">
      <c r="A652" s="344"/>
      <c r="B652" s="344"/>
      <c r="C652" s="344"/>
      <c r="D652" s="462"/>
      <c r="E652" s="348"/>
    </row>
    <row r="653" spans="1:5" ht="15.75" customHeight="1" x14ac:dyDescent="0.2">
      <c r="A653" s="344"/>
      <c r="B653" s="344"/>
      <c r="C653" s="344"/>
      <c r="D653" s="462"/>
      <c r="E653" s="348"/>
    </row>
    <row r="654" spans="1:5" ht="15.75" customHeight="1" x14ac:dyDescent="0.2">
      <c r="A654" s="344"/>
      <c r="B654" s="344"/>
      <c r="C654" s="344"/>
      <c r="D654" s="462"/>
      <c r="E654" s="348"/>
    </row>
    <row r="655" spans="1:5" ht="15.75" customHeight="1" x14ac:dyDescent="0.2">
      <c r="A655" s="344"/>
      <c r="B655" s="344"/>
      <c r="C655" s="344"/>
      <c r="D655" s="462"/>
      <c r="E655" s="348"/>
    </row>
    <row r="656" spans="1:5" ht="15.75" customHeight="1" x14ac:dyDescent="0.2">
      <c r="A656" s="344"/>
      <c r="B656" s="344"/>
      <c r="C656" s="344"/>
      <c r="D656" s="462"/>
      <c r="E656" s="348"/>
    </row>
    <row r="657" spans="1:5" ht="15.75" customHeight="1" x14ac:dyDescent="0.2">
      <c r="A657" s="344"/>
      <c r="B657" s="344"/>
      <c r="C657" s="344"/>
      <c r="D657" s="462"/>
      <c r="E657" s="348"/>
    </row>
    <row r="658" spans="1:5" ht="15.75" customHeight="1" x14ac:dyDescent="0.2">
      <c r="A658" s="344"/>
      <c r="B658" s="344"/>
      <c r="C658" s="344"/>
      <c r="D658" s="462"/>
      <c r="E658" s="348"/>
    </row>
    <row r="659" spans="1:5" ht="15.75" customHeight="1" x14ac:dyDescent="0.2">
      <c r="A659" s="344"/>
      <c r="B659" s="344"/>
      <c r="C659" s="344"/>
      <c r="D659" s="462"/>
      <c r="E659" s="348"/>
    </row>
    <row r="660" spans="1:5" ht="15.75" customHeight="1" x14ac:dyDescent="0.2">
      <c r="A660" s="344"/>
      <c r="B660" s="344"/>
      <c r="C660" s="344"/>
      <c r="D660" s="462"/>
      <c r="E660" s="348"/>
    </row>
    <row r="661" spans="1:5" ht="15.75" customHeight="1" x14ac:dyDescent="0.2">
      <c r="A661" s="344"/>
      <c r="B661" s="344"/>
      <c r="C661" s="344"/>
      <c r="D661" s="462"/>
      <c r="E661" s="348"/>
    </row>
    <row r="662" spans="1:5" ht="15.75" customHeight="1" x14ac:dyDescent="0.2">
      <c r="A662" s="344"/>
      <c r="B662" s="344"/>
      <c r="C662" s="344"/>
      <c r="D662" s="462"/>
      <c r="E662" s="348"/>
    </row>
    <row r="663" spans="1:5" ht="15.75" customHeight="1" x14ac:dyDescent="0.2">
      <c r="A663" s="344"/>
      <c r="B663" s="344"/>
      <c r="C663" s="344"/>
      <c r="D663" s="462"/>
      <c r="E663" s="348"/>
    </row>
    <row r="664" spans="1:5" ht="15.75" customHeight="1" x14ac:dyDescent="0.2">
      <c r="A664" s="344"/>
      <c r="B664" s="344"/>
      <c r="C664" s="344"/>
      <c r="D664" s="462"/>
      <c r="E664" s="348"/>
    </row>
    <row r="665" spans="1:5" ht="15.75" customHeight="1" x14ac:dyDescent="0.2">
      <c r="A665" s="344"/>
      <c r="B665" s="344"/>
      <c r="C665" s="344"/>
      <c r="D665" s="462"/>
      <c r="E665" s="348"/>
    </row>
    <row r="666" spans="1:5" ht="15.75" customHeight="1" x14ac:dyDescent="0.2">
      <c r="A666" s="344"/>
      <c r="B666" s="344"/>
      <c r="C666" s="344"/>
      <c r="D666" s="462"/>
      <c r="E666" s="348"/>
    </row>
    <row r="667" spans="1:5" ht="15.75" customHeight="1" x14ac:dyDescent="0.2">
      <c r="A667" s="344"/>
      <c r="B667" s="344"/>
      <c r="C667" s="344"/>
      <c r="D667" s="462"/>
      <c r="E667" s="348"/>
    </row>
    <row r="668" spans="1:5" ht="15.75" customHeight="1" x14ac:dyDescent="0.2">
      <c r="A668" s="344"/>
      <c r="B668" s="344"/>
      <c r="C668" s="344"/>
      <c r="D668" s="462"/>
      <c r="E668" s="348"/>
    </row>
    <row r="669" spans="1:5" ht="15.75" customHeight="1" x14ac:dyDescent="0.2">
      <c r="A669" s="344"/>
      <c r="B669" s="344"/>
      <c r="C669" s="344"/>
      <c r="D669" s="462"/>
      <c r="E669" s="348"/>
    </row>
    <row r="670" spans="1:5" ht="15.75" customHeight="1" x14ac:dyDescent="0.2">
      <c r="A670" s="344"/>
      <c r="B670" s="344"/>
      <c r="C670" s="344"/>
      <c r="D670" s="462"/>
      <c r="E670" s="348"/>
    </row>
    <row r="671" spans="1:5" ht="15.75" customHeight="1" x14ac:dyDescent="0.2">
      <c r="A671" s="344"/>
      <c r="B671" s="344"/>
      <c r="C671" s="344"/>
      <c r="D671" s="462"/>
      <c r="E671" s="348"/>
    </row>
    <row r="672" spans="1:5" ht="15.75" customHeight="1" x14ac:dyDescent="0.2">
      <c r="A672" s="344"/>
      <c r="B672" s="344"/>
      <c r="C672" s="344"/>
      <c r="D672" s="462"/>
      <c r="E672" s="348"/>
    </row>
    <row r="673" spans="1:5" ht="15.75" customHeight="1" x14ac:dyDescent="0.2">
      <c r="A673" s="344"/>
      <c r="B673" s="344"/>
      <c r="C673" s="344"/>
      <c r="D673" s="462"/>
      <c r="E673" s="348"/>
    </row>
    <row r="674" spans="1:5" ht="15.75" customHeight="1" x14ac:dyDescent="0.2">
      <c r="A674" s="344"/>
      <c r="B674" s="344"/>
      <c r="C674" s="344"/>
      <c r="D674" s="462"/>
      <c r="E674" s="348"/>
    </row>
    <row r="675" spans="1:5" ht="15.75" customHeight="1" x14ac:dyDescent="0.2">
      <c r="A675" s="344"/>
      <c r="B675" s="344"/>
      <c r="C675" s="344"/>
      <c r="D675" s="462"/>
      <c r="E675" s="348"/>
    </row>
    <row r="676" spans="1:5" ht="15.75" customHeight="1" x14ac:dyDescent="0.2">
      <c r="A676" s="344"/>
      <c r="B676" s="344"/>
      <c r="C676" s="344"/>
      <c r="D676" s="462"/>
      <c r="E676" s="348"/>
    </row>
    <row r="677" spans="1:5" ht="15.75" customHeight="1" x14ac:dyDescent="0.2">
      <c r="A677" s="344"/>
      <c r="B677" s="344"/>
      <c r="C677" s="344"/>
      <c r="D677" s="462"/>
      <c r="E677" s="348"/>
    </row>
    <row r="678" spans="1:5" ht="15.75" customHeight="1" x14ac:dyDescent="0.2">
      <c r="A678" s="344"/>
      <c r="B678" s="344"/>
      <c r="C678" s="344"/>
      <c r="D678" s="462"/>
      <c r="E678" s="348"/>
    </row>
    <row r="679" spans="1:5" ht="15.75" customHeight="1" x14ac:dyDescent="0.2">
      <c r="A679" s="344"/>
      <c r="B679" s="344"/>
      <c r="C679" s="344"/>
      <c r="D679" s="462"/>
      <c r="E679" s="348"/>
    </row>
    <row r="680" spans="1:5" ht="15.75" customHeight="1" x14ac:dyDescent="0.2">
      <c r="A680" s="344"/>
      <c r="B680" s="344"/>
      <c r="C680" s="344"/>
      <c r="D680" s="462"/>
      <c r="E680" s="348"/>
    </row>
    <row r="681" spans="1:5" ht="15.75" customHeight="1" x14ac:dyDescent="0.2">
      <c r="A681" s="344"/>
      <c r="B681" s="344"/>
      <c r="C681" s="344"/>
      <c r="D681" s="462"/>
      <c r="E681" s="348"/>
    </row>
    <row r="682" spans="1:5" ht="15.75" customHeight="1" x14ac:dyDescent="0.2">
      <c r="A682" s="344"/>
      <c r="B682" s="344"/>
      <c r="C682" s="344"/>
      <c r="D682" s="462"/>
      <c r="E682" s="348"/>
    </row>
    <row r="683" spans="1:5" ht="15.75" customHeight="1" x14ac:dyDescent="0.2">
      <c r="A683" s="344"/>
      <c r="B683" s="344"/>
      <c r="C683" s="344"/>
      <c r="D683" s="462"/>
      <c r="E683" s="348"/>
    </row>
    <row r="684" spans="1:5" ht="15.75" customHeight="1" x14ac:dyDescent="0.2">
      <c r="A684" s="344"/>
      <c r="B684" s="344"/>
      <c r="C684" s="344"/>
      <c r="D684" s="462"/>
      <c r="E684" s="348"/>
    </row>
    <row r="685" spans="1:5" ht="15.75" customHeight="1" x14ac:dyDescent="0.2">
      <c r="A685" s="344"/>
      <c r="B685" s="344"/>
      <c r="C685" s="344"/>
      <c r="D685" s="462"/>
      <c r="E685" s="348"/>
    </row>
    <row r="686" spans="1:5" ht="15.75" customHeight="1" x14ac:dyDescent="0.2">
      <c r="A686" s="344"/>
      <c r="B686" s="344"/>
      <c r="C686" s="344"/>
      <c r="D686" s="462"/>
      <c r="E686" s="348"/>
    </row>
    <row r="687" spans="1:5" ht="15.75" customHeight="1" x14ac:dyDescent="0.2">
      <c r="A687" s="344"/>
      <c r="B687" s="344"/>
      <c r="C687" s="344"/>
      <c r="D687" s="462"/>
      <c r="E687" s="348"/>
    </row>
    <row r="688" spans="1:5" ht="15.75" customHeight="1" x14ac:dyDescent="0.2">
      <c r="A688" s="344"/>
      <c r="B688" s="344"/>
      <c r="C688" s="344"/>
      <c r="D688" s="462"/>
      <c r="E688" s="348"/>
    </row>
    <row r="689" spans="1:5" ht="15.75" customHeight="1" x14ac:dyDescent="0.2">
      <c r="A689" s="344"/>
      <c r="B689" s="344"/>
      <c r="C689" s="344"/>
      <c r="D689" s="462"/>
      <c r="E689" s="348"/>
    </row>
    <row r="690" spans="1:5" ht="15.75" customHeight="1" x14ac:dyDescent="0.2">
      <c r="A690" s="344"/>
      <c r="B690" s="344"/>
      <c r="C690" s="344"/>
      <c r="D690" s="462"/>
      <c r="E690" s="348"/>
    </row>
    <row r="691" spans="1:5" ht="15.75" customHeight="1" x14ac:dyDescent="0.2">
      <c r="A691" s="344"/>
      <c r="B691" s="344"/>
      <c r="C691" s="344"/>
      <c r="D691" s="462"/>
      <c r="E691" s="348"/>
    </row>
    <row r="692" spans="1:5" ht="15.75" customHeight="1" x14ac:dyDescent="0.2">
      <c r="A692" s="344"/>
      <c r="B692" s="344"/>
      <c r="C692" s="344"/>
      <c r="D692" s="462"/>
      <c r="E692" s="348"/>
    </row>
    <row r="693" spans="1:5" ht="15.75" customHeight="1" x14ac:dyDescent="0.2">
      <c r="A693" s="344"/>
      <c r="B693" s="344"/>
      <c r="C693" s="344"/>
      <c r="D693" s="462"/>
      <c r="E693" s="348"/>
    </row>
    <row r="694" spans="1:5" ht="15.75" customHeight="1" x14ac:dyDescent="0.2">
      <c r="A694" s="344"/>
      <c r="B694" s="344"/>
      <c r="C694" s="344"/>
      <c r="D694" s="462"/>
      <c r="E694" s="348"/>
    </row>
    <row r="695" spans="1:5" ht="15.75" customHeight="1" x14ac:dyDescent="0.2">
      <c r="A695" s="344"/>
      <c r="B695" s="344"/>
      <c r="C695" s="344"/>
      <c r="D695" s="462"/>
      <c r="E695" s="348"/>
    </row>
    <row r="696" spans="1:5" ht="15.75" customHeight="1" x14ac:dyDescent="0.2">
      <c r="A696" s="344"/>
      <c r="B696" s="344"/>
      <c r="C696" s="344"/>
      <c r="D696" s="462"/>
      <c r="E696" s="348"/>
    </row>
    <row r="697" spans="1:5" ht="15.75" customHeight="1" x14ac:dyDescent="0.2">
      <c r="A697" s="344"/>
      <c r="B697" s="344"/>
      <c r="C697" s="344"/>
      <c r="D697" s="462"/>
      <c r="E697" s="348"/>
    </row>
    <row r="698" spans="1:5" ht="15.75" customHeight="1" x14ac:dyDescent="0.2">
      <c r="A698" s="344"/>
      <c r="B698" s="344"/>
      <c r="C698" s="344"/>
      <c r="D698" s="462"/>
      <c r="E698" s="348"/>
    </row>
    <row r="699" spans="1:5" ht="15.75" customHeight="1" x14ac:dyDescent="0.2">
      <c r="A699" s="344"/>
      <c r="B699" s="344"/>
      <c r="C699" s="344"/>
      <c r="D699" s="462"/>
      <c r="E699" s="348"/>
    </row>
    <row r="700" spans="1:5" ht="15.75" customHeight="1" x14ac:dyDescent="0.2">
      <c r="A700" s="344"/>
      <c r="B700" s="344"/>
      <c r="C700" s="344"/>
      <c r="D700" s="462"/>
      <c r="E700" s="348"/>
    </row>
    <row r="701" spans="1:5" ht="15.75" customHeight="1" x14ac:dyDescent="0.2">
      <c r="A701" s="344"/>
      <c r="B701" s="344"/>
      <c r="C701" s="344"/>
      <c r="D701" s="462"/>
      <c r="E701" s="348"/>
    </row>
    <row r="702" spans="1:5" ht="15.75" customHeight="1" x14ac:dyDescent="0.2">
      <c r="A702" s="344"/>
      <c r="B702" s="344"/>
      <c r="C702" s="344"/>
      <c r="D702" s="462"/>
      <c r="E702" s="348"/>
    </row>
    <row r="703" spans="1:5" ht="15.75" customHeight="1" x14ac:dyDescent="0.2">
      <c r="A703" s="344"/>
      <c r="B703" s="344"/>
      <c r="C703" s="344"/>
      <c r="D703" s="462"/>
      <c r="E703" s="348"/>
    </row>
    <row r="704" spans="1:5" ht="15.75" customHeight="1" x14ac:dyDescent="0.2">
      <c r="A704" s="344"/>
      <c r="B704" s="344"/>
      <c r="C704" s="344"/>
      <c r="D704" s="462"/>
      <c r="E704" s="348"/>
    </row>
    <row r="705" spans="1:5" ht="15.75" customHeight="1" x14ac:dyDescent="0.2">
      <c r="A705" s="344"/>
      <c r="B705" s="344"/>
      <c r="C705" s="344"/>
      <c r="D705" s="462"/>
      <c r="E705" s="348"/>
    </row>
    <row r="706" spans="1:5" ht="15.75" customHeight="1" x14ac:dyDescent="0.2">
      <c r="A706" s="344"/>
      <c r="B706" s="344"/>
      <c r="C706" s="344"/>
      <c r="D706" s="462"/>
      <c r="E706" s="348"/>
    </row>
    <row r="707" spans="1:5" ht="15.75" customHeight="1" x14ac:dyDescent="0.2">
      <c r="A707" s="344"/>
      <c r="B707" s="344"/>
      <c r="C707" s="344"/>
      <c r="D707" s="462"/>
      <c r="E707" s="348"/>
    </row>
    <row r="708" spans="1:5" ht="15.75" customHeight="1" x14ac:dyDescent="0.2">
      <c r="A708" s="344"/>
      <c r="B708" s="344"/>
      <c r="C708" s="344"/>
      <c r="D708" s="462"/>
      <c r="E708" s="348"/>
    </row>
    <row r="709" spans="1:5" ht="15.75" customHeight="1" x14ac:dyDescent="0.2">
      <c r="A709" s="344"/>
      <c r="B709" s="344"/>
      <c r="C709" s="344"/>
      <c r="D709" s="462"/>
      <c r="E709" s="348"/>
    </row>
    <row r="710" spans="1:5" ht="15.75" customHeight="1" x14ac:dyDescent="0.2">
      <c r="A710" s="344"/>
      <c r="B710" s="344"/>
      <c r="C710" s="344"/>
      <c r="D710" s="462"/>
      <c r="E710" s="348"/>
    </row>
    <row r="711" spans="1:5" ht="15.75" customHeight="1" x14ac:dyDescent="0.2">
      <c r="A711" s="344"/>
      <c r="B711" s="344"/>
      <c r="C711" s="344"/>
      <c r="D711" s="462"/>
      <c r="E711" s="348"/>
    </row>
    <row r="712" spans="1:5" ht="15.75" customHeight="1" x14ac:dyDescent="0.2">
      <c r="A712" s="344"/>
      <c r="B712" s="344"/>
      <c r="C712" s="344"/>
      <c r="D712" s="462"/>
      <c r="E712" s="348"/>
    </row>
    <row r="713" spans="1:5" ht="15.75" customHeight="1" x14ac:dyDescent="0.2">
      <c r="A713" s="344"/>
      <c r="B713" s="344"/>
      <c r="C713" s="344"/>
      <c r="D713" s="462"/>
      <c r="E713" s="348"/>
    </row>
    <row r="714" spans="1:5" ht="15.75" customHeight="1" x14ac:dyDescent="0.2">
      <c r="A714" s="344"/>
      <c r="B714" s="344"/>
      <c r="C714" s="344"/>
      <c r="D714" s="462"/>
      <c r="E714" s="348"/>
    </row>
    <row r="715" spans="1:5" ht="15.75" customHeight="1" x14ac:dyDescent="0.2">
      <c r="A715" s="344"/>
      <c r="B715" s="344"/>
      <c r="C715" s="344"/>
      <c r="D715" s="462"/>
      <c r="E715" s="348"/>
    </row>
    <row r="716" spans="1:5" ht="15.75" customHeight="1" x14ac:dyDescent="0.2">
      <c r="A716" s="344"/>
      <c r="B716" s="344"/>
      <c r="C716" s="344"/>
      <c r="D716" s="462"/>
      <c r="E716" s="348"/>
    </row>
    <row r="717" spans="1:5" ht="15.75" customHeight="1" x14ac:dyDescent="0.2">
      <c r="A717" s="344"/>
      <c r="B717" s="344"/>
      <c r="C717" s="344"/>
      <c r="D717" s="462"/>
      <c r="E717" s="348"/>
    </row>
    <row r="718" spans="1:5" ht="15.75" customHeight="1" x14ac:dyDescent="0.2">
      <c r="A718" s="344"/>
      <c r="B718" s="344"/>
      <c r="C718" s="344"/>
      <c r="D718" s="462"/>
      <c r="E718" s="348"/>
    </row>
    <row r="719" spans="1:5" ht="15.75" customHeight="1" x14ac:dyDescent="0.2">
      <c r="A719" s="344"/>
      <c r="B719" s="344"/>
      <c r="C719" s="344"/>
      <c r="D719" s="462"/>
      <c r="E719" s="348"/>
    </row>
    <row r="720" spans="1:5" ht="15.75" customHeight="1" x14ac:dyDescent="0.2">
      <c r="A720" s="344"/>
      <c r="B720" s="344"/>
      <c r="C720" s="344"/>
      <c r="D720" s="462"/>
      <c r="E720" s="348"/>
    </row>
    <row r="721" spans="1:5" ht="15.75" customHeight="1" x14ac:dyDescent="0.2">
      <c r="A721" s="344"/>
      <c r="B721" s="344"/>
      <c r="C721" s="344"/>
      <c r="D721" s="462"/>
      <c r="E721" s="348"/>
    </row>
    <row r="722" spans="1:5" ht="15.75" customHeight="1" x14ac:dyDescent="0.2">
      <c r="A722" s="344"/>
      <c r="B722" s="344"/>
      <c r="C722" s="344"/>
      <c r="D722" s="462"/>
      <c r="E722" s="348"/>
    </row>
    <row r="723" spans="1:5" ht="15.75" customHeight="1" x14ac:dyDescent="0.2">
      <c r="A723" s="344"/>
      <c r="B723" s="344"/>
      <c r="C723" s="344"/>
      <c r="D723" s="462"/>
      <c r="E723" s="348"/>
    </row>
    <row r="724" spans="1:5" ht="15.75" customHeight="1" x14ac:dyDescent="0.2">
      <c r="A724" s="344"/>
      <c r="B724" s="344"/>
      <c r="C724" s="344"/>
      <c r="D724" s="462"/>
      <c r="E724" s="348"/>
    </row>
    <row r="725" spans="1:5" ht="15.75" customHeight="1" x14ac:dyDescent="0.2">
      <c r="A725" s="344"/>
      <c r="B725" s="344"/>
      <c r="C725" s="344"/>
      <c r="D725" s="462"/>
      <c r="E725" s="348"/>
    </row>
    <row r="726" spans="1:5" ht="15.75" customHeight="1" x14ac:dyDescent="0.2">
      <c r="A726" s="344"/>
      <c r="B726" s="344"/>
      <c r="C726" s="344"/>
      <c r="D726" s="462"/>
      <c r="E726" s="348"/>
    </row>
    <row r="727" spans="1:5" ht="15.75" customHeight="1" x14ac:dyDescent="0.2">
      <c r="A727" s="344"/>
      <c r="B727" s="344"/>
      <c r="C727" s="344"/>
      <c r="D727" s="462"/>
      <c r="E727" s="348"/>
    </row>
    <row r="728" spans="1:5" ht="15.75" customHeight="1" x14ac:dyDescent="0.2">
      <c r="A728" s="344"/>
      <c r="B728" s="344"/>
      <c r="C728" s="344"/>
      <c r="D728" s="462"/>
      <c r="E728" s="348"/>
    </row>
    <row r="729" spans="1:5" ht="15.75" customHeight="1" x14ac:dyDescent="0.2">
      <c r="A729" s="344"/>
      <c r="B729" s="344"/>
      <c r="C729" s="344"/>
      <c r="D729" s="462"/>
      <c r="E729" s="348"/>
    </row>
    <row r="730" spans="1:5" ht="15.75" customHeight="1" x14ac:dyDescent="0.2">
      <c r="A730" s="344"/>
      <c r="B730" s="344"/>
      <c r="C730" s="344"/>
      <c r="D730" s="462"/>
      <c r="E730" s="348"/>
    </row>
    <row r="731" spans="1:5" ht="15.75" customHeight="1" x14ac:dyDescent="0.2">
      <c r="A731" s="344"/>
      <c r="B731" s="344"/>
      <c r="C731" s="344"/>
      <c r="D731" s="462"/>
      <c r="E731" s="348"/>
    </row>
    <row r="732" spans="1:5" ht="15.75" customHeight="1" x14ac:dyDescent="0.2">
      <c r="A732" s="344"/>
      <c r="B732" s="344"/>
      <c r="C732" s="344"/>
      <c r="D732" s="462"/>
      <c r="E732" s="348"/>
    </row>
    <row r="733" spans="1:5" ht="15.75" customHeight="1" x14ac:dyDescent="0.2">
      <c r="A733" s="344"/>
      <c r="B733" s="344"/>
      <c r="C733" s="344"/>
      <c r="D733" s="462"/>
      <c r="E733" s="348"/>
    </row>
    <row r="734" spans="1:5" ht="15.75" customHeight="1" x14ac:dyDescent="0.2">
      <c r="A734" s="344"/>
      <c r="B734" s="344"/>
      <c r="C734" s="344"/>
      <c r="D734" s="462"/>
      <c r="E734" s="348"/>
    </row>
    <row r="735" spans="1:5" ht="15.75" customHeight="1" x14ac:dyDescent="0.2">
      <c r="A735" s="344"/>
      <c r="B735" s="344"/>
      <c r="C735" s="344"/>
      <c r="D735" s="462"/>
      <c r="E735" s="348"/>
    </row>
    <row r="736" spans="1:5" ht="15.75" customHeight="1" x14ac:dyDescent="0.2">
      <c r="A736" s="344"/>
      <c r="B736" s="344"/>
      <c r="C736" s="344"/>
      <c r="D736" s="462"/>
      <c r="E736" s="348"/>
    </row>
    <row r="737" spans="1:5" ht="15.75" customHeight="1" x14ac:dyDescent="0.2">
      <c r="A737" s="344"/>
      <c r="B737" s="344"/>
      <c r="C737" s="344"/>
      <c r="D737" s="462"/>
      <c r="E737" s="348"/>
    </row>
    <row r="738" spans="1:5" ht="15.75" customHeight="1" x14ac:dyDescent="0.2">
      <c r="A738" s="344"/>
      <c r="B738" s="344"/>
      <c r="C738" s="344"/>
      <c r="D738" s="462"/>
      <c r="E738" s="348"/>
    </row>
    <row r="739" spans="1:5" ht="15.75" customHeight="1" x14ac:dyDescent="0.2">
      <c r="A739" s="344"/>
      <c r="B739" s="344"/>
      <c r="C739" s="344"/>
      <c r="D739" s="462"/>
      <c r="E739" s="348"/>
    </row>
    <row r="740" spans="1:5" ht="15.75" customHeight="1" x14ac:dyDescent="0.2">
      <c r="A740" s="344"/>
      <c r="B740" s="344"/>
      <c r="C740" s="344"/>
      <c r="D740" s="462"/>
      <c r="E740" s="348"/>
    </row>
    <row r="741" spans="1:5" ht="15.75" customHeight="1" x14ac:dyDescent="0.2">
      <c r="A741" s="344"/>
      <c r="B741" s="344"/>
      <c r="C741" s="344"/>
      <c r="D741" s="462"/>
      <c r="E741" s="348"/>
    </row>
    <row r="742" spans="1:5" ht="15.75" customHeight="1" x14ac:dyDescent="0.2">
      <c r="A742" s="344"/>
      <c r="B742" s="344"/>
      <c r="C742" s="344"/>
      <c r="D742" s="462"/>
      <c r="E742" s="348"/>
    </row>
    <row r="743" spans="1:5" ht="15.75" customHeight="1" x14ac:dyDescent="0.2">
      <c r="A743" s="344"/>
      <c r="B743" s="344"/>
      <c r="C743" s="344"/>
      <c r="D743" s="462"/>
      <c r="E743" s="348"/>
    </row>
    <row r="744" spans="1:5" ht="15.75" customHeight="1" x14ac:dyDescent="0.2">
      <c r="A744" s="344"/>
      <c r="B744" s="344"/>
      <c r="C744" s="344"/>
      <c r="D744" s="462"/>
      <c r="E744" s="348"/>
    </row>
    <row r="745" spans="1:5" ht="15.75" customHeight="1" x14ac:dyDescent="0.2">
      <c r="A745" s="344"/>
      <c r="B745" s="344"/>
      <c r="C745" s="344"/>
      <c r="D745" s="462"/>
      <c r="E745" s="348"/>
    </row>
    <row r="746" spans="1:5" ht="15.75" customHeight="1" x14ac:dyDescent="0.2">
      <c r="A746" s="344"/>
      <c r="B746" s="344"/>
      <c r="C746" s="344"/>
      <c r="D746" s="462"/>
      <c r="E746" s="348"/>
    </row>
    <row r="747" spans="1:5" ht="15.75" customHeight="1" x14ac:dyDescent="0.2">
      <c r="A747" s="344"/>
      <c r="B747" s="344"/>
      <c r="C747" s="344"/>
      <c r="D747" s="462"/>
      <c r="E747" s="348"/>
    </row>
    <row r="748" spans="1:5" ht="15.75" customHeight="1" x14ac:dyDescent="0.2">
      <c r="A748" s="344"/>
      <c r="B748" s="344"/>
      <c r="C748" s="344"/>
      <c r="D748" s="462"/>
      <c r="E748" s="348"/>
    </row>
    <row r="749" spans="1:5" ht="15.75" customHeight="1" x14ac:dyDescent="0.2">
      <c r="A749" s="344"/>
      <c r="B749" s="344"/>
      <c r="C749" s="344"/>
      <c r="D749" s="462"/>
      <c r="E749" s="348"/>
    </row>
    <row r="750" spans="1:5" ht="15.75" customHeight="1" x14ac:dyDescent="0.2">
      <c r="A750" s="344"/>
      <c r="B750" s="344"/>
      <c r="C750" s="344"/>
      <c r="D750" s="462"/>
      <c r="E750" s="348"/>
    </row>
    <row r="751" spans="1:5" ht="15.75" customHeight="1" x14ac:dyDescent="0.2">
      <c r="A751" s="344"/>
      <c r="B751" s="344"/>
      <c r="C751" s="344"/>
      <c r="D751" s="462"/>
      <c r="E751" s="348"/>
    </row>
    <row r="752" spans="1:5" ht="15.75" customHeight="1" x14ac:dyDescent="0.2">
      <c r="A752" s="344"/>
      <c r="B752" s="344"/>
      <c r="C752" s="344"/>
      <c r="D752" s="462"/>
      <c r="E752" s="348"/>
    </row>
    <row r="753" spans="1:5" ht="15.75" customHeight="1" x14ac:dyDescent="0.2">
      <c r="A753" s="344"/>
      <c r="B753" s="344"/>
      <c r="C753" s="344"/>
      <c r="D753" s="462"/>
      <c r="E753" s="348"/>
    </row>
    <row r="754" spans="1:5" ht="15.75" customHeight="1" x14ac:dyDescent="0.2">
      <c r="A754" s="344"/>
      <c r="B754" s="344"/>
      <c r="C754" s="344"/>
      <c r="D754" s="462"/>
      <c r="E754" s="348"/>
    </row>
    <row r="755" spans="1:5" ht="15.75" customHeight="1" x14ac:dyDescent="0.2">
      <c r="A755" s="344"/>
      <c r="B755" s="344"/>
      <c r="C755" s="344"/>
      <c r="D755" s="462"/>
      <c r="E755" s="348"/>
    </row>
    <row r="756" spans="1:5" ht="15.75" customHeight="1" x14ac:dyDescent="0.2">
      <c r="A756" s="344"/>
      <c r="B756" s="344"/>
      <c r="C756" s="344"/>
      <c r="D756" s="462"/>
      <c r="E756" s="348"/>
    </row>
    <row r="757" spans="1:5" ht="15.75" customHeight="1" x14ac:dyDescent="0.2">
      <c r="A757" s="344"/>
      <c r="B757" s="344"/>
      <c r="C757" s="344"/>
      <c r="D757" s="462"/>
      <c r="E757" s="348"/>
    </row>
    <row r="758" spans="1:5" ht="15.75" customHeight="1" x14ac:dyDescent="0.2">
      <c r="A758" s="344"/>
      <c r="B758" s="344"/>
      <c r="C758" s="344"/>
      <c r="D758" s="462"/>
      <c r="E758" s="348"/>
    </row>
    <row r="759" spans="1:5" ht="15.75" customHeight="1" x14ac:dyDescent="0.2">
      <c r="A759" s="344"/>
      <c r="B759" s="344"/>
      <c r="C759" s="344"/>
      <c r="D759" s="462"/>
      <c r="E759" s="348"/>
    </row>
    <row r="760" spans="1:5" ht="15.75" customHeight="1" x14ac:dyDescent="0.2">
      <c r="A760" s="344"/>
      <c r="B760" s="344"/>
      <c r="C760" s="344"/>
      <c r="D760" s="462"/>
      <c r="E760" s="348"/>
    </row>
    <row r="761" spans="1:5" ht="15.75" customHeight="1" x14ac:dyDescent="0.2">
      <c r="A761" s="344"/>
      <c r="B761" s="344"/>
      <c r="C761" s="344"/>
      <c r="D761" s="462"/>
      <c r="E761" s="348"/>
    </row>
    <row r="762" spans="1:5" ht="15.75" customHeight="1" x14ac:dyDescent="0.2">
      <c r="A762" s="344"/>
      <c r="B762" s="344"/>
      <c r="C762" s="344"/>
      <c r="D762" s="462"/>
      <c r="E762" s="348"/>
    </row>
    <row r="763" spans="1:5" ht="15.75" customHeight="1" x14ac:dyDescent="0.2">
      <c r="A763" s="344"/>
      <c r="B763" s="344"/>
      <c r="C763" s="344"/>
      <c r="D763" s="462"/>
      <c r="E763" s="348"/>
    </row>
    <row r="764" spans="1:5" ht="15.75" customHeight="1" x14ac:dyDescent="0.2">
      <c r="A764" s="344"/>
      <c r="B764" s="344"/>
      <c r="C764" s="344"/>
      <c r="D764" s="462"/>
      <c r="E764" s="348"/>
    </row>
    <row r="765" spans="1:5" ht="15.75" customHeight="1" x14ac:dyDescent="0.2">
      <c r="A765" s="344"/>
      <c r="B765" s="344"/>
      <c r="C765" s="344"/>
      <c r="D765" s="462"/>
      <c r="E765" s="348"/>
    </row>
    <row r="766" spans="1:5" ht="15.75" customHeight="1" x14ac:dyDescent="0.2">
      <c r="A766" s="344"/>
      <c r="B766" s="344"/>
      <c r="C766" s="344"/>
      <c r="D766" s="462"/>
      <c r="E766" s="348"/>
    </row>
    <row r="767" spans="1:5" ht="15.75" customHeight="1" x14ac:dyDescent="0.2">
      <c r="A767" s="344"/>
      <c r="B767" s="344"/>
      <c r="C767" s="344"/>
      <c r="D767" s="462"/>
      <c r="E767" s="348"/>
    </row>
    <row r="768" spans="1:5" ht="15.75" customHeight="1" x14ac:dyDescent="0.2">
      <c r="A768" s="344"/>
      <c r="B768" s="344"/>
      <c r="C768" s="344"/>
      <c r="D768" s="462"/>
      <c r="E768" s="348"/>
    </row>
    <row r="769" spans="1:5" ht="15.75" customHeight="1" x14ac:dyDescent="0.2">
      <c r="A769" s="344"/>
      <c r="B769" s="344"/>
      <c r="C769" s="344"/>
      <c r="D769" s="462"/>
      <c r="E769" s="348"/>
    </row>
    <row r="770" spans="1:5" ht="15.75" customHeight="1" x14ac:dyDescent="0.2">
      <c r="A770" s="344"/>
      <c r="B770" s="344"/>
      <c r="C770" s="344"/>
      <c r="D770" s="462"/>
      <c r="E770" s="348"/>
    </row>
    <row r="771" spans="1:5" ht="15.75" customHeight="1" x14ac:dyDescent="0.2">
      <c r="A771" s="344"/>
      <c r="B771" s="344"/>
      <c r="C771" s="344"/>
      <c r="D771" s="462"/>
      <c r="E771" s="348"/>
    </row>
    <row r="772" spans="1:5" ht="15.75" customHeight="1" x14ac:dyDescent="0.2">
      <c r="A772" s="344"/>
      <c r="B772" s="344"/>
      <c r="C772" s="344"/>
      <c r="D772" s="462"/>
      <c r="E772" s="348"/>
    </row>
    <row r="773" spans="1:5" ht="15.75" customHeight="1" x14ac:dyDescent="0.2">
      <c r="A773" s="344"/>
      <c r="B773" s="344"/>
      <c r="C773" s="344"/>
      <c r="D773" s="462"/>
      <c r="E773" s="348"/>
    </row>
    <row r="774" spans="1:5" ht="15.75" customHeight="1" x14ac:dyDescent="0.2">
      <c r="A774" s="344"/>
      <c r="B774" s="344"/>
      <c r="C774" s="344"/>
      <c r="D774" s="462"/>
      <c r="E774" s="348"/>
    </row>
    <row r="775" spans="1:5" ht="15.75" customHeight="1" x14ac:dyDescent="0.2">
      <c r="A775" s="344"/>
      <c r="B775" s="344"/>
      <c r="C775" s="344"/>
      <c r="D775" s="462"/>
      <c r="E775" s="348"/>
    </row>
    <row r="776" spans="1:5" ht="15.75" customHeight="1" x14ac:dyDescent="0.2">
      <c r="A776" s="344"/>
      <c r="B776" s="344"/>
      <c r="C776" s="344"/>
      <c r="D776" s="462"/>
      <c r="E776" s="348"/>
    </row>
    <row r="777" spans="1:5" ht="15.75" customHeight="1" x14ac:dyDescent="0.2">
      <c r="A777" s="344"/>
      <c r="B777" s="344"/>
      <c r="C777" s="344"/>
      <c r="D777" s="462"/>
      <c r="E777" s="348"/>
    </row>
    <row r="778" spans="1:5" ht="15.75" customHeight="1" x14ac:dyDescent="0.2">
      <c r="A778" s="344"/>
      <c r="B778" s="344"/>
      <c r="C778" s="344"/>
      <c r="D778" s="462"/>
      <c r="E778" s="348"/>
    </row>
    <row r="779" spans="1:5" ht="15.75" customHeight="1" x14ac:dyDescent="0.2">
      <c r="A779" s="344"/>
      <c r="B779" s="344"/>
      <c r="C779" s="344"/>
      <c r="D779" s="462"/>
      <c r="E779" s="348"/>
    </row>
    <row r="780" spans="1:5" ht="15.75" customHeight="1" x14ac:dyDescent="0.2">
      <c r="A780" s="344"/>
      <c r="B780" s="344"/>
      <c r="C780" s="344"/>
      <c r="D780" s="462"/>
      <c r="E780" s="348"/>
    </row>
    <row r="781" spans="1:5" ht="15.75" customHeight="1" x14ac:dyDescent="0.2">
      <c r="A781" s="344"/>
      <c r="B781" s="344"/>
      <c r="C781" s="344"/>
      <c r="D781" s="462"/>
      <c r="E781" s="348"/>
    </row>
    <row r="782" spans="1:5" ht="15.75" customHeight="1" x14ac:dyDescent="0.2">
      <c r="A782" s="344"/>
      <c r="B782" s="344"/>
      <c r="C782" s="344"/>
      <c r="D782" s="462"/>
      <c r="E782" s="348"/>
    </row>
    <row r="783" spans="1:5" ht="15.75" customHeight="1" x14ac:dyDescent="0.2">
      <c r="A783" s="344"/>
      <c r="B783" s="344"/>
      <c r="C783" s="344"/>
      <c r="D783" s="462"/>
      <c r="E783" s="348"/>
    </row>
    <row r="784" spans="1:5" ht="15.75" customHeight="1" x14ac:dyDescent="0.2">
      <c r="A784" s="344"/>
      <c r="B784" s="344"/>
      <c r="C784" s="344"/>
      <c r="D784" s="462"/>
      <c r="E784" s="348"/>
    </row>
    <row r="785" spans="1:5" ht="15.75" customHeight="1" x14ac:dyDescent="0.2">
      <c r="A785" s="344"/>
      <c r="B785" s="344"/>
      <c r="C785" s="344"/>
      <c r="D785" s="462"/>
      <c r="E785" s="348"/>
    </row>
    <row r="786" spans="1:5" ht="15.75" customHeight="1" x14ac:dyDescent="0.2">
      <c r="A786" s="344"/>
      <c r="B786" s="344"/>
      <c r="C786" s="344"/>
      <c r="D786" s="462"/>
      <c r="E786" s="348"/>
    </row>
    <row r="787" spans="1:5" ht="15.75" customHeight="1" x14ac:dyDescent="0.2">
      <c r="A787" s="344"/>
      <c r="B787" s="344"/>
      <c r="C787" s="344"/>
      <c r="D787" s="462"/>
      <c r="E787" s="348"/>
    </row>
    <row r="788" spans="1:5" ht="15.75" customHeight="1" x14ac:dyDescent="0.2">
      <c r="A788" s="344"/>
      <c r="B788" s="344"/>
      <c r="C788" s="344"/>
      <c r="D788" s="462"/>
      <c r="E788" s="348"/>
    </row>
    <row r="789" spans="1:5" ht="15.75" customHeight="1" x14ac:dyDescent="0.2">
      <c r="A789" s="344"/>
      <c r="B789" s="344"/>
      <c r="C789" s="344"/>
      <c r="D789" s="462"/>
      <c r="E789" s="348"/>
    </row>
    <row r="790" spans="1:5" ht="15.75" customHeight="1" x14ac:dyDescent="0.2">
      <c r="A790" s="344"/>
      <c r="B790" s="344"/>
      <c r="C790" s="344"/>
      <c r="D790" s="462"/>
      <c r="E790" s="348"/>
    </row>
    <row r="791" spans="1:5" ht="15.75" customHeight="1" x14ac:dyDescent="0.2">
      <c r="A791" s="344"/>
      <c r="B791" s="344"/>
      <c r="C791" s="344"/>
      <c r="D791" s="462"/>
      <c r="E791" s="348"/>
    </row>
    <row r="792" spans="1:5" ht="15.75" customHeight="1" x14ac:dyDescent="0.2">
      <c r="A792" s="344"/>
      <c r="B792" s="344"/>
      <c r="C792" s="344"/>
      <c r="D792" s="462"/>
      <c r="E792" s="348"/>
    </row>
    <row r="793" spans="1:5" ht="15.75" customHeight="1" x14ac:dyDescent="0.2">
      <c r="A793" s="344"/>
      <c r="B793" s="344"/>
      <c r="C793" s="344"/>
      <c r="D793" s="462"/>
      <c r="E793" s="348"/>
    </row>
    <row r="794" spans="1:5" ht="15.75" customHeight="1" x14ac:dyDescent="0.2">
      <c r="A794" s="344"/>
      <c r="B794" s="344"/>
      <c r="C794" s="344"/>
      <c r="D794" s="462"/>
      <c r="E794" s="348"/>
    </row>
    <row r="795" spans="1:5" ht="15.75" customHeight="1" x14ac:dyDescent="0.2">
      <c r="A795" s="344"/>
      <c r="B795" s="344"/>
      <c r="C795" s="344"/>
      <c r="D795" s="462"/>
      <c r="E795" s="348"/>
    </row>
    <row r="796" spans="1:5" ht="15.75" customHeight="1" x14ac:dyDescent="0.2">
      <c r="A796" s="344"/>
      <c r="B796" s="344"/>
      <c r="C796" s="344"/>
      <c r="D796" s="462"/>
      <c r="E796" s="348"/>
    </row>
    <row r="797" spans="1:5" ht="15.75" customHeight="1" x14ac:dyDescent="0.2">
      <c r="A797" s="344"/>
      <c r="B797" s="344"/>
      <c r="C797" s="344"/>
      <c r="D797" s="462"/>
      <c r="E797" s="348"/>
    </row>
    <row r="798" spans="1:5" ht="15.75" customHeight="1" x14ac:dyDescent="0.2">
      <c r="A798" s="344"/>
      <c r="B798" s="344"/>
      <c r="C798" s="344"/>
      <c r="D798" s="462"/>
      <c r="E798" s="348"/>
    </row>
    <row r="799" spans="1:5" ht="15.75" customHeight="1" x14ac:dyDescent="0.2">
      <c r="A799" s="344"/>
      <c r="B799" s="344"/>
      <c r="C799" s="344"/>
      <c r="D799" s="462"/>
      <c r="E799" s="348"/>
    </row>
    <row r="800" spans="1:5" ht="15.75" customHeight="1" x14ac:dyDescent="0.2">
      <c r="A800" s="344"/>
      <c r="B800" s="344"/>
      <c r="C800" s="344"/>
      <c r="D800" s="462"/>
      <c r="E800" s="348"/>
    </row>
    <row r="801" spans="1:5" ht="15.75" customHeight="1" x14ac:dyDescent="0.2">
      <c r="A801" s="344"/>
      <c r="B801" s="344"/>
      <c r="C801" s="344"/>
      <c r="D801" s="462"/>
      <c r="E801" s="348"/>
    </row>
    <row r="802" spans="1:5" ht="15.75" customHeight="1" x14ac:dyDescent="0.2">
      <c r="A802" s="344"/>
      <c r="B802" s="344"/>
      <c r="C802" s="344"/>
      <c r="D802" s="462"/>
      <c r="E802" s="348"/>
    </row>
    <row r="803" spans="1:5" ht="15.75" customHeight="1" x14ac:dyDescent="0.2">
      <c r="A803" s="344"/>
      <c r="B803" s="344"/>
      <c r="C803" s="344"/>
      <c r="D803" s="462"/>
      <c r="E803" s="348"/>
    </row>
    <row r="804" spans="1:5" ht="15.75" customHeight="1" x14ac:dyDescent="0.2">
      <c r="A804" s="344"/>
      <c r="B804" s="344"/>
      <c r="C804" s="344"/>
      <c r="D804" s="462"/>
      <c r="E804" s="348"/>
    </row>
    <row r="805" spans="1:5" ht="15.75" customHeight="1" x14ac:dyDescent="0.2">
      <c r="A805" s="344"/>
      <c r="B805" s="344"/>
      <c r="C805" s="344"/>
      <c r="D805" s="462"/>
      <c r="E805" s="348"/>
    </row>
    <row r="806" spans="1:5" ht="15.75" customHeight="1" x14ac:dyDescent="0.2">
      <c r="A806" s="344"/>
      <c r="B806" s="344"/>
      <c r="C806" s="344"/>
      <c r="D806" s="462"/>
      <c r="E806" s="348"/>
    </row>
    <row r="807" spans="1:5" ht="15.75" customHeight="1" x14ac:dyDescent="0.2">
      <c r="A807" s="344"/>
      <c r="B807" s="344"/>
      <c r="C807" s="344"/>
      <c r="D807" s="462"/>
      <c r="E807" s="348"/>
    </row>
    <row r="808" spans="1:5" ht="15.75" customHeight="1" x14ac:dyDescent="0.2">
      <c r="A808" s="344"/>
      <c r="B808" s="344"/>
      <c r="C808" s="344"/>
      <c r="D808" s="462"/>
      <c r="E808" s="348"/>
    </row>
    <row r="809" spans="1:5" ht="15.75" customHeight="1" x14ac:dyDescent="0.2">
      <c r="A809" s="344"/>
      <c r="B809" s="344"/>
      <c r="C809" s="344"/>
      <c r="D809" s="462"/>
      <c r="E809" s="348"/>
    </row>
    <row r="810" spans="1:5" ht="15.75" customHeight="1" x14ac:dyDescent="0.2">
      <c r="A810" s="344"/>
      <c r="B810" s="344"/>
      <c r="C810" s="344"/>
      <c r="D810" s="462"/>
      <c r="E810" s="348"/>
    </row>
    <row r="811" spans="1:5" ht="15.75" customHeight="1" x14ac:dyDescent="0.2">
      <c r="A811" s="344"/>
      <c r="B811" s="344"/>
      <c r="C811" s="344"/>
      <c r="D811" s="462"/>
      <c r="E811" s="348"/>
    </row>
    <row r="812" spans="1:5" ht="15.75" customHeight="1" x14ac:dyDescent="0.2">
      <c r="A812" s="344"/>
      <c r="B812" s="344"/>
      <c r="C812" s="344"/>
      <c r="D812" s="462"/>
      <c r="E812" s="348"/>
    </row>
    <row r="813" spans="1:5" ht="15.75" customHeight="1" x14ac:dyDescent="0.2">
      <c r="A813" s="344"/>
      <c r="B813" s="344"/>
      <c r="C813" s="344"/>
      <c r="D813" s="462"/>
      <c r="E813" s="348"/>
    </row>
    <row r="814" spans="1:5" ht="15.75" customHeight="1" x14ac:dyDescent="0.2">
      <c r="A814" s="344"/>
      <c r="B814" s="344"/>
      <c r="C814" s="344"/>
      <c r="D814" s="462"/>
      <c r="E814" s="348"/>
    </row>
    <row r="815" spans="1:5" ht="15.75" customHeight="1" x14ac:dyDescent="0.2">
      <c r="A815" s="344"/>
      <c r="B815" s="344"/>
      <c r="C815" s="344"/>
      <c r="D815" s="462"/>
      <c r="E815" s="348"/>
    </row>
    <row r="816" spans="1:5" ht="15.75" customHeight="1" x14ac:dyDescent="0.2">
      <c r="A816" s="344"/>
      <c r="B816" s="344"/>
      <c r="C816" s="344"/>
      <c r="D816" s="462"/>
      <c r="E816" s="348"/>
    </row>
    <row r="817" spans="1:5" ht="15.75" customHeight="1" x14ac:dyDescent="0.2">
      <c r="A817" s="344"/>
      <c r="B817" s="344"/>
      <c r="C817" s="344"/>
      <c r="D817" s="462"/>
      <c r="E817" s="348"/>
    </row>
    <row r="818" spans="1:5" ht="15.75" customHeight="1" x14ac:dyDescent="0.2">
      <c r="A818" s="344"/>
      <c r="B818" s="344"/>
      <c r="C818" s="344"/>
      <c r="D818" s="462"/>
      <c r="E818" s="348"/>
    </row>
    <row r="819" spans="1:5" ht="15.75" customHeight="1" x14ac:dyDescent="0.2">
      <c r="A819" s="344"/>
      <c r="B819" s="344"/>
      <c r="C819" s="344"/>
      <c r="D819" s="462"/>
      <c r="E819" s="348"/>
    </row>
    <row r="820" spans="1:5" ht="15.75" customHeight="1" x14ac:dyDescent="0.2">
      <c r="A820" s="344"/>
      <c r="B820" s="344"/>
      <c r="C820" s="344"/>
      <c r="D820" s="462"/>
      <c r="E820" s="348"/>
    </row>
    <row r="821" spans="1:5" ht="15.75" customHeight="1" x14ac:dyDescent="0.2">
      <c r="A821" s="344"/>
      <c r="B821" s="344"/>
      <c r="C821" s="344"/>
      <c r="D821" s="462"/>
      <c r="E821" s="348"/>
    </row>
    <row r="822" spans="1:5" ht="15.75" customHeight="1" x14ac:dyDescent="0.2">
      <c r="A822" s="344"/>
      <c r="B822" s="344"/>
      <c r="C822" s="344"/>
      <c r="D822" s="462"/>
      <c r="E822" s="348"/>
    </row>
    <row r="823" spans="1:5" ht="15.75" customHeight="1" x14ac:dyDescent="0.2">
      <c r="A823" s="344"/>
      <c r="B823" s="344"/>
      <c r="C823" s="344"/>
      <c r="D823" s="462"/>
      <c r="E823" s="348"/>
    </row>
    <row r="824" spans="1:5" ht="15.75" customHeight="1" x14ac:dyDescent="0.2">
      <c r="A824" s="344"/>
      <c r="B824" s="344"/>
      <c r="C824" s="344"/>
      <c r="D824" s="462"/>
      <c r="E824" s="348"/>
    </row>
    <row r="825" spans="1:5" ht="15.75" customHeight="1" x14ac:dyDescent="0.2">
      <c r="A825" s="344"/>
      <c r="B825" s="344"/>
      <c r="C825" s="344"/>
      <c r="D825" s="462"/>
      <c r="E825" s="348"/>
    </row>
    <row r="826" spans="1:5" ht="15.75" customHeight="1" x14ac:dyDescent="0.2">
      <c r="A826" s="344"/>
      <c r="B826" s="344"/>
      <c r="C826" s="344"/>
      <c r="D826" s="462"/>
      <c r="E826" s="348"/>
    </row>
    <row r="827" spans="1:5" ht="15.75" customHeight="1" x14ac:dyDescent="0.2">
      <c r="A827" s="344"/>
      <c r="B827" s="344"/>
      <c r="C827" s="344"/>
      <c r="D827" s="462"/>
      <c r="E827" s="348"/>
    </row>
    <row r="828" spans="1:5" ht="15.75" customHeight="1" x14ac:dyDescent="0.2">
      <c r="A828" s="344"/>
      <c r="B828" s="344"/>
      <c r="C828" s="344"/>
      <c r="D828" s="462"/>
      <c r="E828" s="348"/>
    </row>
    <row r="829" spans="1:5" ht="15.75" customHeight="1" x14ac:dyDescent="0.2">
      <c r="A829" s="344"/>
      <c r="B829" s="344"/>
      <c r="C829" s="344"/>
      <c r="D829" s="462"/>
      <c r="E829" s="348"/>
    </row>
    <row r="830" spans="1:5" ht="15.75" customHeight="1" x14ac:dyDescent="0.2">
      <c r="A830" s="344"/>
      <c r="B830" s="344"/>
      <c r="C830" s="344"/>
      <c r="D830" s="462"/>
      <c r="E830" s="348"/>
    </row>
    <row r="831" spans="1:5" ht="15.75" customHeight="1" x14ac:dyDescent="0.2">
      <c r="A831" s="344"/>
      <c r="B831" s="344"/>
      <c r="C831" s="344"/>
      <c r="D831" s="462"/>
      <c r="E831" s="348"/>
    </row>
    <row r="832" spans="1:5" ht="15.75" customHeight="1" x14ac:dyDescent="0.2">
      <c r="A832" s="344"/>
      <c r="B832" s="344"/>
      <c r="C832" s="344"/>
      <c r="D832" s="462"/>
      <c r="E832" s="348"/>
    </row>
    <row r="833" spans="1:5" ht="15.75" customHeight="1" x14ac:dyDescent="0.2">
      <c r="A833" s="344"/>
      <c r="B833" s="344"/>
      <c r="C833" s="344"/>
      <c r="D833" s="462"/>
      <c r="E833" s="348"/>
    </row>
    <row r="834" spans="1:5" ht="15.75" customHeight="1" x14ac:dyDescent="0.2">
      <c r="A834" s="344"/>
      <c r="B834" s="344"/>
      <c r="C834" s="344"/>
      <c r="D834" s="462"/>
      <c r="E834" s="348"/>
    </row>
    <row r="835" spans="1:5" ht="15.75" customHeight="1" x14ac:dyDescent="0.2">
      <c r="A835" s="344"/>
      <c r="B835" s="344"/>
      <c r="C835" s="344"/>
      <c r="D835" s="462"/>
      <c r="E835" s="348"/>
    </row>
    <row r="836" spans="1:5" ht="15.75" customHeight="1" x14ac:dyDescent="0.2">
      <c r="A836" s="344"/>
      <c r="B836" s="344"/>
      <c r="C836" s="344"/>
      <c r="D836" s="462"/>
      <c r="E836" s="348"/>
    </row>
    <row r="837" spans="1:5" ht="15.75" customHeight="1" x14ac:dyDescent="0.2">
      <c r="A837" s="344"/>
      <c r="B837" s="344"/>
      <c r="C837" s="344"/>
      <c r="D837" s="462"/>
      <c r="E837" s="348"/>
    </row>
    <row r="838" spans="1:5" ht="15.75" customHeight="1" x14ac:dyDescent="0.2">
      <c r="A838" s="344"/>
      <c r="B838" s="344"/>
      <c r="C838" s="344"/>
      <c r="D838" s="462"/>
      <c r="E838" s="348"/>
    </row>
    <row r="839" spans="1:5" ht="15.75" customHeight="1" x14ac:dyDescent="0.2">
      <c r="A839" s="344"/>
      <c r="B839" s="344"/>
      <c r="C839" s="344"/>
      <c r="D839" s="462"/>
      <c r="E839" s="348"/>
    </row>
    <row r="840" spans="1:5" ht="15.75" customHeight="1" x14ac:dyDescent="0.2">
      <c r="A840" s="344"/>
      <c r="B840" s="344"/>
      <c r="C840" s="344"/>
      <c r="D840" s="462"/>
      <c r="E840" s="348"/>
    </row>
    <row r="841" spans="1:5" ht="15.75" customHeight="1" x14ac:dyDescent="0.2">
      <c r="A841" s="344"/>
      <c r="B841" s="344"/>
      <c r="C841" s="344"/>
      <c r="D841" s="462"/>
      <c r="E841" s="348"/>
    </row>
    <row r="842" spans="1:5" ht="15.75" customHeight="1" x14ac:dyDescent="0.2">
      <c r="A842" s="344"/>
      <c r="B842" s="344"/>
      <c r="C842" s="344"/>
      <c r="D842" s="462"/>
      <c r="E842" s="348"/>
    </row>
    <row r="843" spans="1:5" ht="15.75" customHeight="1" x14ac:dyDescent="0.2">
      <c r="A843" s="344"/>
      <c r="B843" s="344"/>
      <c r="C843" s="344"/>
      <c r="D843" s="462"/>
      <c r="E843" s="348"/>
    </row>
    <row r="844" spans="1:5" ht="15.75" customHeight="1" x14ac:dyDescent="0.2">
      <c r="A844" s="344"/>
      <c r="B844" s="344"/>
      <c r="C844" s="344"/>
      <c r="D844" s="462"/>
      <c r="E844" s="348"/>
    </row>
    <row r="845" spans="1:5" ht="15.75" customHeight="1" x14ac:dyDescent="0.2">
      <c r="A845" s="344"/>
      <c r="B845" s="344"/>
      <c r="C845" s="344"/>
      <c r="D845" s="462"/>
      <c r="E845" s="348"/>
    </row>
    <row r="846" spans="1:5" ht="15.75" customHeight="1" x14ac:dyDescent="0.2">
      <c r="A846" s="344"/>
      <c r="B846" s="344"/>
      <c r="C846" s="344"/>
      <c r="D846" s="462"/>
      <c r="E846" s="348"/>
    </row>
    <row r="847" spans="1:5" ht="15.75" customHeight="1" x14ac:dyDescent="0.2">
      <c r="A847" s="344"/>
      <c r="B847" s="344"/>
      <c r="C847" s="344"/>
      <c r="D847" s="462"/>
      <c r="E847" s="348"/>
    </row>
    <row r="848" spans="1:5" ht="15.75" customHeight="1" x14ac:dyDescent="0.2">
      <c r="A848" s="344"/>
      <c r="B848" s="344"/>
      <c r="C848" s="344"/>
      <c r="D848" s="462"/>
      <c r="E848" s="348"/>
    </row>
    <row r="849" spans="1:5" ht="15.75" customHeight="1" x14ac:dyDescent="0.2">
      <c r="A849" s="344"/>
      <c r="B849" s="344"/>
      <c r="C849" s="344"/>
      <c r="D849" s="462"/>
      <c r="E849" s="348"/>
    </row>
    <row r="850" spans="1:5" ht="15.75" customHeight="1" x14ac:dyDescent="0.2">
      <c r="A850" s="344"/>
      <c r="B850" s="344"/>
      <c r="C850" s="344"/>
      <c r="D850" s="462"/>
      <c r="E850" s="348"/>
    </row>
    <row r="851" spans="1:5" ht="15.75" customHeight="1" x14ac:dyDescent="0.2">
      <c r="A851" s="344"/>
      <c r="B851" s="344"/>
      <c r="C851" s="344"/>
      <c r="D851" s="462"/>
      <c r="E851" s="348"/>
    </row>
    <row r="852" spans="1:5" ht="15.75" customHeight="1" x14ac:dyDescent="0.2">
      <c r="A852" s="344"/>
      <c r="B852" s="344"/>
      <c r="C852" s="344"/>
      <c r="D852" s="462"/>
      <c r="E852" s="348"/>
    </row>
    <row r="853" spans="1:5" ht="15.75" customHeight="1" x14ac:dyDescent="0.2">
      <c r="A853" s="344"/>
      <c r="B853" s="344"/>
      <c r="C853" s="344"/>
      <c r="D853" s="462"/>
      <c r="E853" s="348"/>
    </row>
    <row r="854" spans="1:5" ht="15.75" customHeight="1" x14ac:dyDescent="0.2">
      <c r="A854" s="344"/>
      <c r="B854" s="344"/>
      <c r="C854" s="344"/>
      <c r="D854" s="462"/>
      <c r="E854" s="348"/>
    </row>
    <row r="855" spans="1:5" ht="15.75" customHeight="1" x14ac:dyDescent="0.2">
      <c r="A855" s="344"/>
      <c r="B855" s="344"/>
      <c r="C855" s="344"/>
      <c r="D855" s="462"/>
      <c r="E855" s="348"/>
    </row>
    <row r="856" spans="1:5" ht="15.75" customHeight="1" x14ac:dyDescent="0.2">
      <c r="A856" s="344"/>
      <c r="B856" s="344"/>
      <c r="C856" s="344"/>
      <c r="D856" s="462"/>
      <c r="E856" s="348"/>
    </row>
    <row r="857" spans="1:5" ht="15.75" customHeight="1" x14ac:dyDescent="0.2">
      <c r="A857" s="344"/>
      <c r="B857" s="344"/>
      <c r="C857" s="344"/>
      <c r="D857" s="462"/>
      <c r="E857" s="348"/>
    </row>
    <row r="858" spans="1:5" ht="15.75" customHeight="1" x14ac:dyDescent="0.2">
      <c r="A858" s="344"/>
      <c r="B858" s="344"/>
      <c r="C858" s="344"/>
      <c r="D858" s="462"/>
      <c r="E858" s="348"/>
    </row>
    <row r="859" spans="1:5" ht="15.75" customHeight="1" x14ac:dyDescent="0.2">
      <c r="A859" s="344"/>
      <c r="B859" s="344"/>
      <c r="C859" s="344"/>
      <c r="D859" s="462"/>
      <c r="E859" s="348"/>
    </row>
    <row r="860" spans="1:5" ht="15.75" customHeight="1" x14ac:dyDescent="0.2">
      <c r="A860" s="344"/>
      <c r="B860" s="344"/>
      <c r="C860" s="344"/>
      <c r="D860" s="462"/>
      <c r="E860" s="348"/>
    </row>
    <row r="861" spans="1:5" ht="15.75" customHeight="1" x14ac:dyDescent="0.2">
      <c r="A861" s="344"/>
      <c r="B861" s="344"/>
      <c r="C861" s="344"/>
      <c r="D861" s="462"/>
      <c r="E861" s="348"/>
    </row>
    <row r="862" spans="1:5" ht="15.75" customHeight="1" x14ac:dyDescent="0.2">
      <c r="A862" s="344"/>
      <c r="B862" s="344"/>
      <c r="C862" s="344"/>
      <c r="D862" s="462"/>
      <c r="E862" s="348"/>
    </row>
    <row r="863" spans="1:5" ht="15.75" customHeight="1" x14ac:dyDescent="0.2">
      <c r="A863" s="344"/>
      <c r="B863" s="344"/>
      <c r="C863" s="344"/>
      <c r="D863" s="462"/>
      <c r="E863" s="348"/>
    </row>
    <row r="864" spans="1:5" ht="15.75" customHeight="1" x14ac:dyDescent="0.2">
      <c r="A864" s="344"/>
      <c r="B864" s="344"/>
      <c r="C864" s="344"/>
      <c r="D864" s="462"/>
      <c r="E864" s="348"/>
    </row>
    <row r="865" spans="1:5" ht="15.75" customHeight="1" x14ac:dyDescent="0.2">
      <c r="A865" s="344"/>
      <c r="B865" s="344"/>
      <c r="C865" s="344"/>
      <c r="D865" s="462"/>
      <c r="E865" s="348"/>
    </row>
    <row r="866" spans="1:5" ht="15.75" customHeight="1" x14ac:dyDescent="0.2">
      <c r="A866" s="344"/>
      <c r="B866" s="344"/>
      <c r="C866" s="344"/>
      <c r="D866" s="462"/>
      <c r="E866" s="348"/>
    </row>
    <row r="867" spans="1:5" ht="15.75" customHeight="1" x14ac:dyDescent="0.2">
      <c r="A867" s="344"/>
      <c r="B867" s="344"/>
      <c r="C867" s="344"/>
      <c r="D867" s="462"/>
      <c r="E867" s="348"/>
    </row>
    <row r="868" spans="1:5" ht="15.75" customHeight="1" x14ac:dyDescent="0.2">
      <c r="A868" s="344"/>
      <c r="B868" s="344"/>
      <c r="C868" s="344"/>
      <c r="D868" s="462"/>
      <c r="E868" s="348"/>
    </row>
    <row r="869" spans="1:5" ht="15.75" customHeight="1" x14ac:dyDescent="0.2">
      <c r="A869" s="344"/>
      <c r="B869" s="344"/>
      <c r="C869" s="344"/>
      <c r="D869" s="462"/>
      <c r="E869" s="348"/>
    </row>
    <row r="870" spans="1:5" ht="15.75" customHeight="1" x14ac:dyDescent="0.2">
      <c r="A870" s="344"/>
      <c r="B870" s="344"/>
      <c r="C870" s="344"/>
      <c r="D870" s="462"/>
      <c r="E870" s="348"/>
    </row>
    <row r="871" spans="1:5" ht="15.75" customHeight="1" x14ac:dyDescent="0.2">
      <c r="A871" s="344"/>
      <c r="B871" s="344"/>
      <c r="C871" s="344"/>
      <c r="D871" s="462"/>
      <c r="E871" s="348"/>
    </row>
    <row r="872" spans="1:5" ht="15.75" customHeight="1" x14ac:dyDescent="0.2">
      <c r="A872" s="344"/>
      <c r="B872" s="344"/>
      <c r="C872" s="344"/>
      <c r="D872" s="462"/>
      <c r="E872" s="348"/>
    </row>
    <row r="873" spans="1:5" ht="15.75" customHeight="1" x14ac:dyDescent="0.2">
      <c r="A873" s="344"/>
      <c r="B873" s="344"/>
      <c r="C873" s="344"/>
      <c r="D873" s="462"/>
      <c r="E873" s="348"/>
    </row>
    <row r="874" spans="1:5" ht="15.75" customHeight="1" x14ac:dyDescent="0.2">
      <c r="A874" s="344"/>
      <c r="B874" s="344"/>
      <c r="C874" s="344"/>
      <c r="D874" s="462"/>
      <c r="E874" s="348"/>
    </row>
    <row r="875" spans="1:5" ht="15.75" customHeight="1" x14ac:dyDescent="0.2">
      <c r="A875" s="344"/>
      <c r="B875" s="344"/>
      <c r="C875" s="344"/>
      <c r="D875" s="462"/>
      <c r="E875" s="348"/>
    </row>
    <row r="876" spans="1:5" ht="15.75" customHeight="1" x14ac:dyDescent="0.2">
      <c r="A876" s="344"/>
      <c r="B876" s="344"/>
      <c r="C876" s="344"/>
      <c r="D876" s="462"/>
      <c r="E876" s="348"/>
    </row>
    <row r="877" spans="1:5" ht="15.75" customHeight="1" x14ac:dyDescent="0.2">
      <c r="A877" s="344"/>
      <c r="B877" s="344"/>
      <c r="C877" s="344"/>
      <c r="D877" s="462"/>
      <c r="E877" s="348"/>
    </row>
    <row r="878" spans="1:5" ht="15.75" customHeight="1" x14ac:dyDescent="0.2">
      <c r="A878" s="344"/>
      <c r="B878" s="344"/>
      <c r="C878" s="344"/>
      <c r="D878" s="462"/>
      <c r="E878" s="348"/>
    </row>
    <row r="879" spans="1:5" ht="15.75" customHeight="1" x14ac:dyDescent="0.2">
      <c r="A879" s="344"/>
      <c r="B879" s="344"/>
      <c r="C879" s="344"/>
      <c r="D879" s="462"/>
      <c r="E879" s="348"/>
    </row>
    <row r="880" spans="1:5" ht="15.75" customHeight="1" x14ac:dyDescent="0.2">
      <c r="A880" s="344"/>
      <c r="B880" s="344"/>
      <c r="C880" s="344"/>
      <c r="D880" s="462"/>
      <c r="E880" s="348"/>
    </row>
    <row r="881" spans="1:5" ht="15.75" customHeight="1" x14ac:dyDescent="0.2">
      <c r="A881" s="344"/>
      <c r="B881" s="344"/>
      <c r="C881" s="344"/>
      <c r="D881" s="462"/>
      <c r="E881" s="348"/>
    </row>
    <row r="882" spans="1:5" ht="15.75" customHeight="1" x14ac:dyDescent="0.2">
      <c r="A882" s="344"/>
      <c r="B882" s="344"/>
      <c r="C882" s="344"/>
      <c r="D882" s="462"/>
      <c r="E882" s="348"/>
    </row>
    <row r="883" spans="1:5" ht="15.75" customHeight="1" x14ac:dyDescent="0.2">
      <c r="A883" s="344"/>
      <c r="B883" s="344"/>
      <c r="C883" s="344"/>
      <c r="D883" s="462"/>
      <c r="E883" s="348"/>
    </row>
    <row r="884" spans="1:5" ht="15.75" customHeight="1" x14ac:dyDescent="0.2">
      <c r="A884" s="344"/>
      <c r="B884" s="344"/>
      <c r="C884" s="344"/>
      <c r="D884" s="462"/>
      <c r="E884" s="348"/>
    </row>
    <row r="885" spans="1:5" ht="15.75" customHeight="1" x14ac:dyDescent="0.2">
      <c r="A885" s="344"/>
      <c r="B885" s="344"/>
      <c r="C885" s="344"/>
      <c r="D885" s="462"/>
      <c r="E885" s="348"/>
    </row>
    <row r="886" spans="1:5" ht="15.75" customHeight="1" x14ac:dyDescent="0.2">
      <c r="A886" s="344"/>
      <c r="B886" s="344"/>
      <c r="C886" s="344"/>
      <c r="D886" s="462"/>
      <c r="E886" s="348"/>
    </row>
    <row r="887" spans="1:5" ht="15.75" customHeight="1" x14ac:dyDescent="0.2">
      <c r="A887" s="344"/>
      <c r="B887" s="344"/>
      <c r="C887" s="344"/>
      <c r="D887" s="462"/>
      <c r="E887" s="348"/>
    </row>
    <row r="888" spans="1:5" ht="15.75" customHeight="1" x14ac:dyDescent="0.2">
      <c r="A888" s="344"/>
      <c r="B888" s="344"/>
      <c r="C888" s="344"/>
      <c r="D888" s="462"/>
      <c r="E888" s="348"/>
    </row>
    <row r="889" spans="1:5" ht="15.75" customHeight="1" x14ac:dyDescent="0.2">
      <c r="A889" s="344"/>
      <c r="B889" s="344"/>
      <c r="C889" s="344"/>
      <c r="D889" s="462"/>
      <c r="E889" s="348"/>
    </row>
    <row r="890" spans="1:5" ht="15.75" customHeight="1" x14ac:dyDescent="0.2">
      <c r="A890" s="344"/>
      <c r="B890" s="344"/>
      <c r="C890" s="344"/>
      <c r="D890" s="462"/>
      <c r="E890" s="348"/>
    </row>
    <row r="891" spans="1:5" ht="15.75" customHeight="1" x14ac:dyDescent="0.2">
      <c r="A891" s="344"/>
      <c r="B891" s="344"/>
      <c r="C891" s="344"/>
      <c r="D891" s="462"/>
      <c r="E891" s="348"/>
    </row>
    <row r="892" spans="1:5" ht="15.75" customHeight="1" x14ac:dyDescent="0.2">
      <c r="A892" s="344"/>
      <c r="B892" s="344"/>
      <c r="C892" s="344"/>
      <c r="D892" s="462"/>
      <c r="E892" s="348"/>
    </row>
    <row r="893" spans="1:5" ht="15.75" customHeight="1" x14ac:dyDescent="0.2">
      <c r="A893" s="344"/>
      <c r="B893" s="344"/>
      <c r="C893" s="344"/>
      <c r="D893" s="462"/>
      <c r="E893" s="348"/>
    </row>
    <row r="894" spans="1:5" ht="15.75" customHeight="1" x14ac:dyDescent="0.2">
      <c r="A894" s="344"/>
      <c r="B894" s="344"/>
      <c r="C894" s="344"/>
      <c r="D894" s="462"/>
      <c r="E894" s="348"/>
    </row>
    <row r="895" spans="1:5" ht="15.75" customHeight="1" x14ac:dyDescent="0.2">
      <c r="A895" s="344"/>
      <c r="B895" s="344"/>
      <c r="C895" s="344"/>
      <c r="D895" s="462"/>
      <c r="E895" s="348"/>
    </row>
    <row r="896" spans="1:5" ht="15.75" customHeight="1" x14ac:dyDescent="0.2">
      <c r="A896" s="344"/>
      <c r="B896" s="344"/>
      <c r="C896" s="344"/>
      <c r="D896" s="462"/>
      <c r="E896" s="348"/>
    </row>
    <row r="897" spans="1:5" ht="15.75" customHeight="1" x14ac:dyDescent="0.2">
      <c r="A897" s="344"/>
      <c r="B897" s="344"/>
      <c r="C897" s="344"/>
      <c r="D897" s="462"/>
      <c r="E897" s="348"/>
    </row>
    <row r="898" spans="1:5" ht="15.75" customHeight="1" x14ac:dyDescent="0.2">
      <c r="A898" s="344"/>
      <c r="B898" s="344"/>
      <c r="C898" s="344"/>
      <c r="D898" s="462"/>
      <c r="E898" s="348"/>
    </row>
    <row r="899" spans="1:5" ht="15.75" customHeight="1" x14ac:dyDescent="0.2">
      <c r="A899" s="344"/>
      <c r="B899" s="344"/>
      <c r="C899" s="344"/>
      <c r="D899" s="462"/>
      <c r="E899" s="348"/>
    </row>
    <row r="900" spans="1:5" ht="15.75" customHeight="1" x14ac:dyDescent="0.2">
      <c r="A900" s="344"/>
      <c r="B900" s="344"/>
      <c r="C900" s="344"/>
      <c r="D900" s="462"/>
      <c r="E900" s="348"/>
    </row>
    <row r="901" spans="1:5" ht="15.75" customHeight="1" x14ac:dyDescent="0.2">
      <c r="A901" s="344"/>
      <c r="B901" s="344"/>
      <c r="C901" s="344"/>
      <c r="D901" s="462"/>
      <c r="E901" s="348"/>
    </row>
    <row r="902" spans="1:5" ht="15.75" customHeight="1" x14ac:dyDescent="0.2">
      <c r="A902" s="344"/>
      <c r="B902" s="344"/>
      <c r="C902" s="344"/>
      <c r="D902" s="462"/>
      <c r="E902" s="348"/>
    </row>
    <row r="903" spans="1:5" ht="15.75" customHeight="1" x14ac:dyDescent="0.2">
      <c r="A903" s="344"/>
      <c r="B903" s="344"/>
      <c r="C903" s="344"/>
      <c r="D903" s="462"/>
      <c r="E903" s="348"/>
    </row>
    <row r="904" spans="1:5" ht="15.75" customHeight="1" x14ac:dyDescent="0.2">
      <c r="A904" s="344"/>
      <c r="B904" s="344"/>
      <c r="C904" s="344"/>
      <c r="D904" s="462"/>
      <c r="E904" s="348"/>
    </row>
    <row r="905" spans="1:5" ht="15.75" customHeight="1" x14ac:dyDescent="0.2">
      <c r="A905" s="344"/>
      <c r="B905" s="344"/>
      <c r="C905" s="344"/>
      <c r="D905" s="462"/>
      <c r="E905" s="348"/>
    </row>
    <row r="906" spans="1:5" ht="15.75" customHeight="1" x14ac:dyDescent="0.2">
      <c r="A906" s="344"/>
      <c r="B906" s="344"/>
      <c r="C906" s="344"/>
      <c r="D906" s="462"/>
      <c r="E906" s="348"/>
    </row>
    <row r="907" spans="1:5" ht="15.75" customHeight="1" x14ac:dyDescent="0.2">
      <c r="A907" s="344"/>
      <c r="B907" s="344"/>
      <c r="C907" s="344"/>
      <c r="D907" s="462"/>
      <c r="E907" s="348"/>
    </row>
    <row r="908" spans="1:5" ht="15.75" customHeight="1" x14ac:dyDescent="0.2">
      <c r="A908" s="344"/>
      <c r="B908" s="344"/>
      <c r="C908" s="344"/>
      <c r="D908" s="462"/>
      <c r="E908" s="348"/>
    </row>
    <row r="909" spans="1:5" ht="15.75" customHeight="1" x14ac:dyDescent="0.2">
      <c r="A909" s="344"/>
      <c r="B909" s="344"/>
      <c r="C909" s="344"/>
      <c r="D909" s="462"/>
      <c r="E909" s="348"/>
    </row>
    <row r="910" spans="1:5" ht="15.75" customHeight="1" x14ac:dyDescent="0.2">
      <c r="A910" s="344"/>
      <c r="B910" s="344"/>
      <c r="C910" s="344"/>
      <c r="D910" s="462"/>
      <c r="E910" s="348"/>
    </row>
    <row r="911" spans="1:5" ht="15.75" customHeight="1" x14ac:dyDescent="0.2">
      <c r="A911" s="344"/>
      <c r="B911" s="344"/>
      <c r="C911" s="344"/>
      <c r="D911" s="462"/>
      <c r="E911" s="348"/>
    </row>
    <row r="912" spans="1:5" ht="15.75" customHeight="1" x14ac:dyDescent="0.2">
      <c r="A912" s="344"/>
      <c r="B912" s="344"/>
      <c r="C912" s="344"/>
      <c r="D912" s="462"/>
      <c r="E912" s="348"/>
    </row>
    <row r="913" spans="1:5" ht="15.75" customHeight="1" x14ac:dyDescent="0.2">
      <c r="A913" s="344"/>
      <c r="B913" s="344"/>
      <c r="C913" s="344"/>
      <c r="D913" s="462"/>
      <c r="E913" s="348"/>
    </row>
    <row r="914" spans="1:5" ht="15.75" customHeight="1" x14ac:dyDescent="0.2">
      <c r="A914" s="344"/>
      <c r="B914" s="344"/>
      <c r="C914" s="344"/>
      <c r="D914" s="462"/>
      <c r="E914" s="348"/>
    </row>
    <row r="915" spans="1:5" ht="15.75" customHeight="1" x14ac:dyDescent="0.2">
      <c r="A915" s="344"/>
      <c r="B915" s="344"/>
      <c r="C915" s="344"/>
      <c r="D915" s="462"/>
      <c r="E915" s="348"/>
    </row>
    <row r="916" spans="1:5" ht="15.75" customHeight="1" x14ac:dyDescent="0.2">
      <c r="A916" s="344"/>
      <c r="B916" s="344"/>
      <c r="C916" s="344"/>
      <c r="D916" s="462"/>
      <c r="E916" s="348"/>
    </row>
    <row r="917" spans="1:5" ht="15.75" customHeight="1" x14ac:dyDescent="0.2">
      <c r="A917" s="344"/>
      <c r="B917" s="344"/>
      <c r="C917" s="344"/>
      <c r="D917" s="462"/>
      <c r="E917" s="348"/>
    </row>
    <row r="918" spans="1:5" ht="15.75" customHeight="1" x14ac:dyDescent="0.2">
      <c r="A918" s="344"/>
      <c r="B918" s="344"/>
      <c r="C918" s="344"/>
      <c r="D918" s="462"/>
      <c r="E918" s="348"/>
    </row>
    <row r="919" spans="1:5" ht="15.75" customHeight="1" x14ac:dyDescent="0.2">
      <c r="A919" s="344"/>
      <c r="B919" s="344"/>
      <c r="C919" s="344"/>
      <c r="D919" s="462"/>
      <c r="E919" s="348"/>
    </row>
    <row r="920" spans="1:5" ht="15.75" customHeight="1" x14ac:dyDescent="0.2">
      <c r="A920" s="344"/>
      <c r="B920" s="344"/>
      <c r="C920" s="344"/>
      <c r="D920" s="462"/>
      <c r="E920" s="348"/>
    </row>
    <row r="921" spans="1:5" ht="15.75" customHeight="1" x14ac:dyDescent="0.2">
      <c r="A921" s="344"/>
      <c r="B921" s="344"/>
      <c r="C921" s="344"/>
      <c r="D921" s="462"/>
      <c r="E921" s="348"/>
    </row>
    <row r="922" spans="1:5" ht="15.75" customHeight="1" x14ac:dyDescent="0.2">
      <c r="A922" s="344"/>
      <c r="B922" s="344"/>
      <c r="C922" s="344"/>
      <c r="D922" s="462"/>
      <c r="E922" s="348"/>
    </row>
    <row r="923" spans="1:5" ht="15.75" customHeight="1" x14ac:dyDescent="0.2">
      <c r="A923" s="344"/>
      <c r="B923" s="344"/>
      <c r="C923" s="344"/>
      <c r="D923" s="462"/>
      <c r="E923" s="348"/>
    </row>
    <row r="924" spans="1:5" ht="15.75" customHeight="1" x14ac:dyDescent="0.2">
      <c r="A924" s="344"/>
      <c r="B924" s="344"/>
      <c r="C924" s="344"/>
      <c r="D924" s="462"/>
      <c r="E924" s="348"/>
    </row>
    <row r="925" spans="1:5" ht="15.75" customHeight="1" x14ac:dyDescent="0.2">
      <c r="A925" s="344"/>
      <c r="B925" s="344"/>
      <c r="C925" s="344"/>
      <c r="D925" s="462"/>
      <c r="E925" s="348"/>
    </row>
    <row r="926" spans="1:5" ht="15.75" customHeight="1" x14ac:dyDescent="0.2">
      <c r="A926" s="344"/>
      <c r="B926" s="344"/>
      <c r="C926" s="344"/>
      <c r="D926" s="462"/>
      <c r="E926" s="348"/>
    </row>
    <row r="927" spans="1:5" ht="15.75" customHeight="1" x14ac:dyDescent="0.2">
      <c r="A927" s="344"/>
      <c r="B927" s="344"/>
      <c r="C927" s="344"/>
      <c r="D927" s="462"/>
      <c r="E927" s="348"/>
    </row>
    <row r="928" spans="1:5" ht="15.75" customHeight="1" x14ac:dyDescent="0.2">
      <c r="A928" s="344"/>
      <c r="B928" s="344"/>
      <c r="C928" s="344"/>
      <c r="D928" s="462"/>
      <c r="E928" s="348"/>
    </row>
    <row r="929" spans="1:5" ht="15.75" customHeight="1" x14ac:dyDescent="0.2">
      <c r="A929" s="344"/>
      <c r="B929" s="344"/>
      <c r="C929" s="344"/>
      <c r="D929" s="462"/>
      <c r="E929" s="348"/>
    </row>
    <row r="930" spans="1:5" ht="15.75" customHeight="1" x14ac:dyDescent="0.2">
      <c r="A930" s="344"/>
      <c r="B930" s="344"/>
      <c r="C930" s="344"/>
      <c r="D930" s="462"/>
      <c r="E930" s="348"/>
    </row>
    <row r="931" spans="1:5" ht="15.75" customHeight="1" x14ac:dyDescent="0.2">
      <c r="A931" s="344"/>
      <c r="B931" s="344"/>
      <c r="C931" s="344"/>
      <c r="D931" s="462"/>
      <c r="E931" s="348"/>
    </row>
    <row r="932" spans="1:5" ht="15.75" customHeight="1" x14ac:dyDescent="0.2">
      <c r="A932" s="344"/>
      <c r="B932" s="344"/>
      <c r="C932" s="344"/>
      <c r="D932" s="462"/>
      <c r="E932" s="348"/>
    </row>
    <row r="933" spans="1:5" ht="15.75" customHeight="1" x14ac:dyDescent="0.2">
      <c r="A933" s="344"/>
      <c r="B933" s="344"/>
      <c r="C933" s="344"/>
      <c r="D933" s="462"/>
      <c r="E933" s="348"/>
    </row>
    <row r="934" spans="1:5" ht="15.75" customHeight="1" x14ac:dyDescent="0.2">
      <c r="A934" s="344"/>
      <c r="B934" s="344"/>
      <c r="C934" s="344"/>
      <c r="D934" s="462"/>
      <c r="E934" s="348"/>
    </row>
    <row r="935" spans="1:5" ht="15.75" customHeight="1" x14ac:dyDescent="0.2">
      <c r="A935" s="344"/>
      <c r="B935" s="344"/>
      <c r="C935" s="344"/>
      <c r="D935" s="462"/>
      <c r="E935" s="348"/>
    </row>
    <row r="936" spans="1:5" ht="15.75" customHeight="1" x14ac:dyDescent="0.2">
      <c r="A936" s="344"/>
      <c r="B936" s="344"/>
      <c r="C936" s="344"/>
      <c r="D936" s="462"/>
      <c r="E936" s="348"/>
    </row>
    <row r="937" spans="1:5" ht="15.75" customHeight="1" x14ac:dyDescent="0.2">
      <c r="A937" s="344"/>
      <c r="B937" s="344"/>
      <c r="C937" s="344"/>
      <c r="D937" s="462"/>
      <c r="E937" s="348"/>
    </row>
    <row r="938" spans="1:5" ht="15.75" customHeight="1" x14ac:dyDescent="0.2">
      <c r="A938" s="344"/>
      <c r="B938" s="344"/>
      <c r="C938" s="344"/>
      <c r="D938" s="462"/>
      <c r="E938" s="348"/>
    </row>
    <row r="939" spans="1:5" ht="15.75" customHeight="1" x14ac:dyDescent="0.2">
      <c r="A939" s="344"/>
      <c r="B939" s="344"/>
      <c r="C939" s="344"/>
      <c r="D939" s="462"/>
      <c r="E939" s="348"/>
    </row>
    <row r="940" spans="1:5" ht="15.75" customHeight="1" x14ac:dyDescent="0.2">
      <c r="A940" s="344"/>
      <c r="B940" s="344"/>
      <c r="C940" s="344"/>
      <c r="D940" s="462"/>
      <c r="E940" s="348"/>
    </row>
    <row r="941" spans="1:5" ht="15.75" customHeight="1" x14ac:dyDescent="0.2">
      <c r="A941" s="344"/>
      <c r="B941" s="344"/>
      <c r="C941" s="344"/>
      <c r="D941" s="462"/>
      <c r="E941" s="348"/>
    </row>
    <row r="942" spans="1:5" ht="15.75" customHeight="1" x14ac:dyDescent="0.2">
      <c r="A942" s="344"/>
      <c r="B942" s="344"/>
      <c r="C942" s="344"/>
      <c r="D942" s="462"/>
      <c r="E942" s="348"/>
    </row>
    <row r="943" spans="1:5" ht="15.75" customHeight="1" x14ac:dyDescent="0.2">
      <c r="A943" s="344"/>
      <c r="B943" s="344"/>
      <c r="C943" s="344"/>
      <c r="D943" s="462"/>
      <c r="E943" s="348"/>
    </row>
    <row r="944" spans="1:5" ht="15.75" customHeight="1" x14ac:dyDescent="0.2">
      <c r="A944" s="344"/>
      <c r="B944" s="344"/>
      <c r="C944" s="344"/>
      <c r="D944" s="462"/>
      <c r="E944" s="348"/>
    </row>
    <row r="945" spans="1:5" ht="15.75" customHeight="1" x14ac:dyDescent="0.2">
      <c r="A945" s="344"/>
      <c r="B945" s="344"/>
      <c r="C945" s="344"/>
      <c r="D945" s="462"/>
      <c r="E945" s="348"/>
    </row>
    <row r="946" spans="1:5" ht="15.75" customHeight="1" x14ac:dyDescent="0.2">
      <c r="A946" s="344"/>
      <c r="B946" s="344"/>
      <c r="C946" s="344"/>
      <c r="D946" s="462"/>
      <c r="E946" s="348"/>
    </row>
    <row r="947" spans="1:5" ht="15.75" customHeight="1" x14ac:dyDescent="0.2">
      <c r="A947" s="344"/>
      <c r="B947" s="344"/>
      <c r="C947" s="344"/>
      <c r="D947" s="462"/>
      <c r="E947" s="348"/>
    </row>
    <row r="948" spans="1:5" ht="15.75" customHeight="1" x14ac:dyDescent="0.2">
      <c r="A948" s="344"/>
      <c r="B948" s="344"/>
      <c r="C948" s="344"/>
      <c r="D948" s="462"/>
      <c r="E948" s="348"/>
    </row>
    <row r="949" spans="1:5" ht="15.75" customHeight="1" x14ac:dyDescent="0.2">
      <c r="A949" s="344"/>
      <c r="B949" s="344"/>
      <c r="C949" s="344"/>
      <c r="D949" s="462"/>
      <c r="E949" s="348"/>
    </row>
    <row r="950" spans="1:5" ht="15.75" customHeight="1" x14ac:dyDescent="0.2">
      <c r="A950" s="344"/>
      <c r="B950" s="344"/>
      <c r="C950" s="344"/>
      <c r="D950" s="462"/>
      <c r="E950" s="348"/>
    </row>
    <row r="951" spans="1:5" ht="15.75" customHeight="1" x14ac:dyDescent="0.2">
      <c r="A951" s="344"/>
      <c r="B951" s="344"/>
      <c r="C951" s="344"/>
      <c r="D951" s="462"/>
      <c r="E951" s="348"/>
    </row>
    <row r="952" spans="1:5" ht="15.75" customHeight="1" x14ac:dyDescent="0.2">
      <c r="A952" s="344"/>
      <c r="B952" s="344"/>
      <c r="C952" s="344"/>
      <c r="D952" s="462"/>
      <c r="E952" s="348"/>
    </row>
    <row r="953" spans="1:5" ht="15.75" customHeight="1" x14ac:dyDescent="0.2">
      <c r="A953" s="344"/>
      <c r="B953" s="344"/>
      <c r="C953" s="344"/>
      <c r="D953" s="462"/>
      <c r="E953" s="348"/>
    </row>
    <row r="954" spans="1:5" ht="15.75" customHeight="1" x14ac:dyDescent="0.2">
      <c r="A954" s="344"/>
      <c r="B954" s="344"/>
      <c r="C954" s="344"/>
      <c r="D954" s="462"/>
      <c r="E954" s="348"/>
    </row>
    <row r="955" spans="1:5" ht="15.75" customHeight="1" x14ac:dyDescent="0.2">
      <c r="A955" s="344"/>
      <c r="B955" s="344"/>
      <c r="C955" s="344"/>
      <c r="D955" s="462"/>
      <c r="E955" s="348"/>
    </row>
    <row r="956" spans="1:5" ht="15.75" customHeight="1" x14ac:dyDescent="0.2">
      <c r="A956" s="344"/>
      <c r="B956" s="344"/>
      <c r="C956" s="344"/>
      <c r="D956" s="462"/>
      <c r="E956" s="348"/>
    </row>
    <row r="957" spans="1:5" ht="15.75" customHeight="1" x14ac:dyDescent="0.2">
      <c r="A957" s="344"/>
      <c r="B957" s="344"/>
      <c r="C957" s="344"/>
      <c r="D957" s="462"/>
      <c r="E957" s="348"/>
    </row>
    <row r="958" spans="1:5" ht="15.75" customHeight="1" x14ac:dyDescent="0.2">
      <c r="A958" s="344"/>
      <c r="B958" s="344"/>
      <c r="C958" s="344"/>
      <c r="D958" s="462"/>
      <c r="E958" s="348"/>
    </row>
    <row r="959" spans="1:5" ht="15.75" customHeight="1" x14ac:dyDescent="0.2">
      <c r="A959" s="344"/>
      <c r="B959" s="344"/>
      <c r="C959" s="344"/>
      <c r="D959" s="462"/>
      <c r="E959" s="348"/>
    </row>
    <row r="960" spans="1:5" ht="15.75" customHeight="1" x14ac:dyDescent="0.2">
      <c r="A960" s="344"/>
      <c r="B960" s="344"/>
      <c r="C960" s="344"/>
      <c r="D960" s="462"/>
      <c r="E960" s="348"/>
    </row>
    <row r="961" spans="1:5" ht="15.75" customHeight="1" x14ac:dyDescent="0.2">
      <c r="A961" s="344"/>
      <c r="B961" s="344"/>
      <c r="C961" s="344"/>
      <c r="D961" s="462"/>
      <c r="E961" s="348"/>
    </row>
    <row r="962" spans="1:5" ht="15.75" customHeight="1" x14ac:dyDescent="0.2">
      <c r="A962" s="344"/>
      <c r="B962" s="344"/>
      <c r="C962" s="344"/>
      <c r="D962" s="462"/>
      <c r="E962" s="348"/>
    </row>
    <row r="963" spans="1:5" ht="15.75" customHeight="1" x14ac:dyDescent="0.2">
      <c r="A963" s="344"/>
      <c r="B963" s="344"/>
      <c r="C963" s="344"/>
      <c r="D963" s="462"/>
      <c r="E963" s="348"/>
    </row>
    <row r="964" spans="1:5" ht="15.75" customHeight="1" x14ac:dyDescent="0.2">
      <c r="A964" s="344"/>
      <c r="B964" s="344"/>
      <c r="C964" s="344"/>
      <c r="D964" s="462"/>
      <c r="E964" s="348"/>
    </row>
    <row r="965" spans="1:5" ht="15.75" customHeight="1" x14ac:dyDescent="0.2">
      <c r="A965" s="344"/>
      <c r="B965" s="344"/>
      <c r="C965" s="344"/>
      <c r="D965" s="462"/>
      <c r="E965" s="348"/>
    </row>
    <row r="966" spans="1:5" ht="15.75" customHeight="1" x14ac:dyDescent="0.2">
      <c r="A966" s="344"/>
      <c r="B966" s="344"/>
      <c r="C966" s="344"/>
      <c r="D966" s="462"/>
      <c r="E966" s="348"/>
    </row>
    <row r="967" spans="1:5" ht="15.75" customHeight="1" x14ac:dyDescent="0.2">
      <c r="A967" s="344"/>
      <c r="B967" s="344"/>
      <c r="C967" s="344"/>
      <c r="D967" s="462"/>
      <c r="E967" s="348"/>
    </row>
    <row r="968" spans="1:5" ht="15.75" customHeight="1" x14ac:dyDescent="0.2">
      <c r="A968" s="344"/>
      <c r="B968" s="344"/>
      <c r="C968" s="344"/>
      <c r="D968" s="462"/>
      <c r="E968" s="348"/>
    </row>
    <row r="969" spans="1:5" ht="15.75" customHeight="1" x14ac:dyDescent="0.2">
      <c r="A969" s="344"/>
      <c r="B969" s="344"/>
      <c r="C969" s="344"/>
      <c r="D969" s="462"/>
      <c r="E969" s="348"/>
    </row>
    <row r="970" spans="1:5" ht="15.75" customHeight="1" x14ac:dyDescent="0.2">
      <c r="A970" s="344"/>
      <c r="B970" s="344"/>
      <c r="C970" s="344"/>
      <c r="D970" s="462"/>
      <c r="E970" s="348"/>
    </row>
    <row r="971" spans="1:5" ht="15.75" customHeight="1" x14ac:dyDescent="0.2">
      <c r="A971" s="344"/>
      <c r="B971" s="344"/>
      <c r="C971" s="344"/>
      <c r="D971" s="462"/>
      <c r="E971" s="348"/>
    </row>
    <row r="972" spans="1:5" ht="15.75" customHeight="1" x14ac:dyDescent="0.2">
      <c r="A972" s="344"/>
      <c r="B972" s="344"/>
      <c r="C972" s="344"/>
      <c r="D972" s="462"/>
      <c r="E972" s="348"/>
    </row>
    <row r="973" spans="1:5" ht="15.75" customHeight="1" x14ac:dyDescent="0.2">
      <c r="A973" s="344"/>
      <c r="B973" s="344"/>
      <c r="C973" s="344"/>
      <c r="D973" s="462"/>
      <c r="E973" s="348"/>
    </row>
    <row r="974" spans="1:5" ht="15.75" customHeight="1" x14ac:dyDescent="0.2">
      <c r="A974" s="344"/>
      <c r="B974" s="344"/>
      <c r="C974" s="344"/>
      <c r="D974" s="462"/>
      <c r="E974" s="348"/>
    </row>
    <row r="975" spans="1:5" ht="15.75" customHeight="1" x14ac:dyDescent="0.2">
      <c r="A975" s="344"/>
      <c r="B975" s="344"/>
      <c r="C975" s="344"/>
      <c r="D975" s="462"/>
      <c r="E975" s="348"/>
    </row>
    <row r="976" spans="1:5" ht="15.75" customHeight="1" x14ac:dyDescent="0.2">
      <c r="A976" s="344"/>
      <c r="B976" s="344"/>
      <c r="C976" s="344"/>
      <c r="D976" s="462"/>
      <c r="E976" s="348"/>
    </row>
    <row r="977" spans="1:5" ht="15.75" customHeight="1" x14ac:dyDescent="0.2">
      <c r="A977" s="344"/>
      <c r="B977" s="344"/>
      <c r="C977" s="344"/>
      <c r="D977" s="462"/>
      <c r="E977" s="348"/>
    </row>
    <row r="978" spans="1:5" ht="15.75" customHeight="1" x14ac:dyDescent="0.2">
      <c r="A978" s="344"/>
      <c r="B978" s="344"/>
      <c r="C978" s="344"/>
      <c r="D978" s="462"/>
      <c r="E978" s="348"/>
    </row>
    <row r="979" spans="1:5" ht="15.75" customHeight="1" x14ac:dyDescent="0.2">
      <c r="A979" s="344"/>
      <c r="B979" s="344"/>
      <c r="C979" s="344"/>
      <c r="D979" s="462"/>
      <c r="E979" s="348"/>
    </row>
    <row r="980" spans="1:5" ht="15.75" customHeight="1" x14ac:dyDescent="0.2">
      <c r="A980" s="344"/>
      <c r="B980" s="344"/>
      <c r="C980" s="344"/>
      <c r="D980" s="462"/>
      <c r="E980" s="348"/>
    </row>
    <row r="981" spans="1:5" ht="15.75" customHeight="1" x14ac:dyDescent="0.2">
      <c r="A981" s="344"/>
      <c r="B981" s="344"/>
      <c r="C981" s="344"/>
      <c r="D981" s="462"/>
      <c r="E981" s="348"/>
    </row>
    <row r="982" spans="1:5" ht="15.75" customHeight="1" x14ac:dyDescent="0.2">
      <c r="A982" s="344"/>
      <c r="B982" s="344"/>
      <c r="C982" s="344"/>
      <c r="D982" s="462"/>
      <c r="E982" s="348"/>
    </row>
    <row r="983" spans="1:5" ht="15.75" customHeight="1" x14ac:dyDescent="0.2">
      <c r="A983" s="344"/>
      <c r="B983" s="344"/>
      <c r="C983" s="344"/>
      <c r="D983" s="462"/>
      <c r="E983" s="348"/>
    </row>
    <row r="984" spans="1:5" ht="15.75" customHeight="1" x14ac:dyDescent="0.2">
      <c r="A984" s="344"/>
      <c r="B984" s="344"/>
      <c r="C984" s="344"/>
      <c r="D984" s="462"/>
      <c r="E984" s="348"/>
    </row>
    <row r="985" spans="1:5" ht="15.75" customHeight="1" x14ac:dyDescent="0.2">
      <c r="A985" s="344"/>
      <c r="B985" s="344"/>
      <c r="C985" s="344"/>
      <c r="D985" s="462"/>
      <c r="E985" s="348"/>
    </row>
    <row r="986" spans="1:5" ht="15.75" customHeight="1" x14ac:dyDescent="0.2">
      <c r="A986" s="344"/>
      <c r="B986" s="344"/>
      <c r="C986" s="344"/>
      <c r="D986" s="462"/>
      <c r="E986" s="348"/>
    </row>
    <row r="987" spans="1:5" ht="15.75" customHeight="1" x14ac:dyDescent="0.2">
      <c r="A987" s="344"/>
      <c r="B987" s="344"/>
      <c r="C987" s="344"/>
      <c r="D987" s="462"/>
      <c r="E987" s="348"/>
    </row>
    <row r="988" spans="1:5" ht="15.75" customHeight="1" x14ac:dyDescent="0.2">
      <c r="A988" s="344"/>
      <c r="B988" s="344"/>
      <c r="C988" s="344"/>
      <c r="D988" s="462"/>
      <c r="E988" s="348"/>
    </row>
    <row r="989" spans="1:5" ht="15.75" customHeight="1" x14ac:dyDescent="0.2">
      <c r="A989" s="344"/>
      <c r="B989" s="344"/>
      <c r="C989" s="344"/>
      <c r="D989" s="462"/>
      <c r="E989" s="348"/>
    </row>
    <row r="990" spans="1:5" ht="15.75" customHeight="1" x14ac:dyDescent="0.2">
      <c r="A990" s="344"/>
      <c r="B990" s="344"/>
      <c r="C990" s="344"/>
      <c r="D990" s="462"/>
      <c r="E990" s="348"/>
    </row>
    <row r="991" spans="1:5" ht="15.75" customHeight="1" x14ac:dyDescent="0.2">
      <c r="A991" s="344"/>
      <c r="B991" s="344"/>
      <c r="C991" s="344"/>
      <c r="D991" s="462"/>
      <c r="E991" s="348"/>
    </row>
    <row r="992" spans="1:5" ht="15.75" customHeight="1" x14ac:dyDescent="0.2">
      <c r="A992" s="344"/>
      <c r="B992" s="344"/>
      <c r="C992" s="344"/>
      <c r="D992" s="462"/>
      <c r="E992" s="348"/>
    </row>
    <row r="993" spans="1:5" ht="15.75" customHeight="1" x14ac:dyDescent="0.2">
      <c r="A993" s="344"/>
      <c r="B993" s="344"/>
      <c r="C993" s="344"/>
      <c r="D993" s="462"/>
      <c r="E993" s="348"/>
    </row>
    <row r="994" spans="1:5" ht="15.75" customHeight="1" x14ac:dyDescent="0.2">
      <c r="A994" s="344"/>
      <c r="B994" s="344"/>
      <c r="C994" s="344"/>
      <c r="D994" s="462"/>
      <c r="E994" s="348"/>
    </row>
    <row r="995" spans="1:5" ht="15.75" customHeight="1" x14ac:dyDescent="0.2">
      <c r="A995" s="344"/>
      <c r="B995" s="344"/>
      <c r="C995" s="344"/>
      <c r="D995" s="462"/>
      <c r="E995" s="348"/>
    </row>
    <row r="996" spans="1:5" ht="15.75" customHeight="1" x14ac:dyDescent="0.2">
      <c r="A996" s="344"/>
      <c r="B996" s="344"/>
      <c r="C996" s="344"/>
      <c r="D996" s="462"/>
      <c r="E996" s="348"/>
    </row>
    <row r="997" spans="1:5" ht="15.75" customHeight="1" x14ac:dyDescent="0.2">
      <c r="A997" s="344"/>
      <c r="B997" s="344"/>
      <c r="C997" s="344"/>
      <c r="D997" s="462"/>
      <c r="E997" s="348"/>
    </row>
    <row r="998" spans="1:5" ht="15.75" customHeight="1" x14ac:dyDescent="0.2">
      <c r="A998" s="344"/>
      <c r="B998" s="344"/>
      <c r="C998" s="344"/>
      <c r="D998" s="462"/>
      <c r="E998" s="348"/>
    </row>
    <row r="999" spans="1:5" ht="15.75" customHeight="1" x14ac:dyDescent="0.2">
      <c r="A999" s="344"/>
      <c r="B999" s="344"/>
      <c r="C999" s="344"/>
      <c r="D999" s="462"/>
      <c r="E999" s="348"/>
    </row>
    <row r="1000" spans="1:5" ht="15.75" customHeight="1" x14ac:dyDescent="0.2">
      <c r="A1000" s="344"/>
      <c r="B1000" s="344"/>
      <c r="C1000" s="344"/>
      <c r="D1000" s="462"/>
      <c r="E1000" s="348"/>
    </row>
    <row r="1001" spans="1:5" ht="15.75" customHeight="1" x14ac:dyDescent="0.2">
      <c r="A1001" s="344"/>
      <c r="B1001" s="344"/>
      <c r="C1001" s="344"/>
      <c r="D1001" s="462"/>
      <c r="E1001" s="348"/>
    </row>
    <row r="1002" spans="1:5" ht="15.75" customHeight="1" x14ac:dyDescent="0.2">
      <c r="A1002" s="344"/>
      <c r="B1002" s="344"/>
      <c r="C1002" s="344"/>
      <c r="D1002" s="462"/>
      <c r="E1002" s="348"/>
    </row>
    <row r="1003" spans="1:5" ht="15.75" customHeight="1" x14ac:dyDescent="0.2">
      <c r="A1003" s="344"/>
      <c r="B1003" s="344"/>
      <c r="C1003" s="344"/>
      <c r="D1003" s="462"/>
      <c r="E1003" s="348"/>
    </row>
    <row r="1004" spans="1:5" ht="15.75" customHeight="1" x14ac:dyDescent="0.2">
      <c r="A1004" s="344"/>
      <c r="B1004" s="344"/>
      <c r="C1004" s="344"/>
      <c r="D1004" s="462"/>
      <c r="E1004" s="348"/>
    </row>
    <row r="1005" spans="1:5" ht="15.75" customHeight="1" x14ac:dyDescent="0.2">
      <c r="A1005" s="344"/>
      <c r="B1005" s="344"/>
      <c r="C1005" s="344"/>
      <c r="D1005" s="462"/>
      <c r="E1005" s="348"/>
    </row>
    <row r="1006" spans="1:5" ht="15.75" customHeight="1" x14ac:dyDescent="0.2">
      <c r="A1006" s="344"/>
      <c r="B1006" s="344"/>
      <c r="C1006" s="344"/>
      <c r="D1006" s="462"/>
      <c r="E1006" s="348"/>
    </row>
    <row r="1007" spans="1:5" ht="15.75" customHeight="1" x14ac:dyDescent="0.2">
      <c r="A1007" s="344"/>
      <c r="B1007" s="344"/>
      <c r="C1007" s="344"/>
      <c r="D1007" s="462"/>
      <c r="E1007" s="348"/>
    </row>
    <row r="1008" spans="1:5" ht="15.75" customHeight="1" x14ac:dyDescent="0.2">
      <c r="A1008" s="344"/>
      <c r="B1008" s="344"/>
      <c r="C1008" s="344"/>
      <c r="D1008" s="462"/>
      <c r="E1008" s="348"/>
    </row>
    <row r="1009" spans="1:5" ht="15.75" customHeight="1" x14ac:dyDescent="0.2">
      <c r="A1009" s="344"/>
      <c r="B1009" s="344"/>
      <c r="C1009" s="344"/>
      <c r="D1009" s="462"/>
      <c r="E1009" s="348"/>
    </row>
    <row r="1010" spans="1:5" ht="15.75" customHeight="1" x14ac:dyDescent="0.2">
      <c r="A1010" s="344"/>
      <c r="B1010" s="344"/>
      <c r="C1010" s="344"/>
      <c r="D1010" s="462"/>
      <c r="E1010" s="348"/>
    </row>
    <row r="1011" spans="1:5" ht="15.75" customHeight="1" x14ac:dyDescent="0.2">
      <c r="A1011" s="344"/>
      <c r="B1011" s="344"/>
      <c r="C1011" s="344"/>
      <c r="D1011" s="462"/>
      <c r="E1011" s="348"/>
    </row>
    <row r="1012" spans="1:5" ht="15.75" customHeight="1" x14ac:dyDescent="0.2">
      <c r="A1012" s="344"/>
      <c r="B1012" s="344"/>
      <c r="C1012" s="344"/>
      <c r="D1012" s="462"/>
      <c r="E1012" s="348"/>
    </row>
    <row r="1013" spans="1:5" ht="15.75" customHeight="1" x14ac:dyDescent="0.2">
      <c r="A1013" s="344"/>
      <c r="B1013" s="344"/>
      <c r="C1013" s="344"/>
      <c r="D1013" s="462"/>
      <c r="E1013" s="348"/>
    </row>
    <row r="1014" spans="1:5" ht="15.75" customHeight="1" x14ac:dyDescent="0.2">
      <c r="A1014" s="344"/>
      <c r="B1014" s="344"/>
      <c r="C1014" s="344"/>
      <c r="D1014" s="462"/>
      <c r="E1014" s="348"/>
    </row>
    <row r="1015" spans="1:5" ht="15.75" customHeight="1" x14ac:dyDescent="0.2">
      <c r="A1015" s="344"/>
      <c r="B1015" s="344"/>
      <c r="C1015" s="344"/>
      <c r="D1015" s="462"/>
      <c r="E1015" s="348"/>
    </row>
    <row r="1016" spans="1:5" ht="15.75" customHeight="1" x14ac:dyDescent="0.2">
      <c r="A1016" s="344"/>
      <c r="B1016" s="344"/>
      <c r="C1016" s="344"/>
      <c r="D1016" s="462"/>
      <c r="E1016" s="348"/>
    </row>
    <row r="1017" spans="1:5" ht="15.75" customHeight="1" x14ac:dyDescent="0.2">
      <c r="A1017" s="344"/>
      <c r="B1017" s="344"/>
      <c r="C1017" s="344"/>
      <c r="D1017" s="462"/>
      <c r="E1017" s="348"/>
    </row>
    <row r="1018" spans="1:5" ht="15.75" customHeight="1" x14ac:dyDescent="0.2">
      <c r="A1018" s="344"/>
      <c r="B1018" s="344"/>
      <c r="C1018" s="344"/>
      <c r="D1018" s="462"/>
      <c r="E1018" s="348"/>
    </row>
    <row r="1019" spans="1:5" ht="15.75" customHeight="1" x14ac:dyDescent="0.2">
      <c r="A1019" s="344"/>
      <c r="B1019" s="344"/>
      <c r="C1019" s="344"/>
      <c r="D1019" s="462"/>
      <c r="E1019" s="348"/>
    </row>
    <row r="1020" spans="1:5" ht="15.75" customHeight="1" x14ac:dyDescent="0.2">
      <c r="A1020" s="344"/>
      <c r="B1020" s="344"/>
      <c r="C1020" s="344"/>
      <c r="D1020" s="462"/>
      <c r="E1020" s="348"/>
    </row>
    <row r="1021" spans="1:5" ht="15.75" customHeight="1" x14ac:dyDescent="0.2">
      <c r="A1021" s="344"/>
      <c r="B1021" s="344"/>
      <c r="C1021" s="344"/>
      <c r="D1021" s="462"/>
      <c r="E1021" s="348"/>
    </row>
    <row r="1022" spans="1:5" ht="15.75" customHeight="1" x14ac:dyDescent="0.2">
      <c r="A1022" s="344"/>
      <c r="B1022" s="344"/>
      <c r="C1022" s="344"/>
      <c r="D1022" s="462"/>
      <c r="E1022" s="348"/>
    </row>
    <row r="1023" spans="1:5" ht="15.75" customHeight="1" x14ac:dyDescent="0.2">
      <c r="A1023" s="344"/>
      <c r="B1023" s="344"/>
      <c r="C1023" s="344"/>
      <c r="D1023" s="462"/>
      <c r="E1023" s="348"/>
    </row>
    <row r="1024" spans="1:5" ht="15.75" customHeight="1" x14ac:dyDescent="0.2">
      <c r="A1024" s="344"/>
      <c r="B1024" s="344"/>
      <c r="C1024" s="344"/>
      <c r="D1024" s="462"/>
      <c r="E1024" s="348"/>
    </row>
    <row r="1025" spans="1:5" ht="15.75" customHeight="1" x14ac:dyDescent="0.2">
      <c r="A1025" s="344"/>
      <c r="B1025" s="344"/>
      <c r="C1025" s="344"/>
      <c r="D1025" s="462"/>
      <c r="E1025" s="348"/>
    </row>
    <row r="1026" spans="1:5" ht="15.75" customHeight="1" x14ac:dyDescent="0.2">
      <c r="A1026" s="344"/>
      <c r="B1026" s="344"/>
      <c r="C1026" s="344"/>
      <c r="D1026" s="462"/>
      <c r="E1026" s="348"/>
    </row>
    <row r="1027" spans="1:5" ht="15.75" customHeight="1" x14ac:dyDescent="0.2">
      <c r="A1027" s="344"/>
      <c r="B1027" s="344"/>
      <c r="C1027" s="344"/>
      <c r="D1027" s="462"/>
      <c r="E1027" s="348"/>
    </row>
    <row r="1028" spans="1:5" ht="15.75" customHeight="1" x14ac:dyDescent="0.2">
      <c r="A1028" s="344"/>
      <c r="B1028" s="344"/>
      <c r="C1028" s="344"/>
      <c r="D1028" s="462"/>
      <c r="E1028" s="348"/>
    </row>
    <row r="1029" spans="1:5" ht="15.75" customHeight="1" x14ac:dyDescent="0.2">
      <c r="A1029" s="344"/>
      <c r="B1029" s="344"/>
      <c r="C1029" s="344"/>
      <c r="D1029" s="462"/>
      <c r="E1029" s="348"/>
    </row>
    <row r="1030" spans="1:5" ht="15.75" customHeight="1" x14ac:dyDescent="0.2">
      <c r="A1030" s="344"/>
      <c r="B1030" s="344"/>
      <c r="C1030" s="344"/>
      <c r="D1030" s="462"/>
      <c r="E1030" s="348"/>
    </row>
  </sheetData>
  <mergeCells count="3">
    <mergeCell ref="A1:E1"/>
    <mergeCell ref="A2:E2"/>
    <mergeCell ref="A3:E3"/>
  </mergeCells>
  <printOptions horizontalCentered="1"/>
  <pageMargins left="0" right="0" top="0.23622047244094491" bottom="0.31496062992125984" header="0" footer="0"/>
  <pageSetup paperSize="9" fitToHeight="0" orientation="portrait" r:id="rId1"/>
  <headerFooter>
    <oddFooter>&amp;LPRECIOS TESTIGOS&amp;C FEBRERO 2016&amp;RPágina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B1:M1000"/>
  <sheetViews>
    <sheetView showFormulas="1" workbookViewId="0">
      <selection activeCell="H26" sqref="H26"/>
    </sheetView>
  </sheetViews>
  <sheetFormatPr baseColWidth="10" defaultColWidth="12.625" defaultRowHeight="15" customHeight="1" x14ac:dyDescent="0.2"/>
  <cols>
    <col min="1" max="1" width="9.25" customWidth="1"/>
    <col min="2" max="2" width="8.375" bestFit="1" customWidth="1"/>
    <col min="3" max="3" width="12.375" bestFit="1" customWidth="1"/>
    <col min="4" max="4" width="9.625" bestFit="1" customWidth="1"/>
    <col min="5" max="5" width="3.625" customWidth="1"/>
    <col min="6" max="6" width="17.75" customWidth="1"/>
    <col min="7" max="7" width="13.5" customWidth="1"/>
    <col min="8" max="8" width="18.125" customWidth="1"/>
    <col min="9" max="12" width="9.25" customWidth="1"/>
    <col min="13" max="13" width="14.125" bestFit="1" customWidth="1"/>
    <col min="14" max="26" width="9.25" customWidth="1"/>
  </cols>
  <sheetData>
    <row r="1" spans="2:13" ht="15.75" x14ac:dyDescent="0.25">
      <c r="E1" s="674"/>
      <c r="F1" s="675"/>
      <c r="G1" s="65"/>
      <c r="H1" s="64"/>
      <c r="I1" s="73"/>
    </row>
    <row r="2" spans="2:13" x14ac:dyDescent="0.25">
      <c r="E2" s="65"/>
      <c r="F2" s="65"/>
      <c r="G2" s="65"/>
      <c r="H2" s="65"/>
      <c r="I2" s="74"/>
    </row>
    <row r="3" spans="2:13" x14ac:dyDescent="0.25">
      <c r="E3" s="65"/>
      <c r="F3" s="65"/>
      <c r="G3" s="65"/>
      <c r="H3" s="65"/>
      <c r="I3" s="74"/>
    </row>
    <row r="4" spans="2:13" x14ac:dyDescent="0.25">
      <c r="E4" s="65"/>
      <c r="F4" s="65"/>
      <c r="G4" s="65"/>
      <c r="H4" s="65"/>
      <c r="I4" s="74"/>
    </row>
    <row r="5" spans="2:13" x14ac:dyDescent="0.25">
      <c r="E5" s="65"/>
      <c r="F5" s="65"/>
      <c r="G5" s="65"/>
      <c r="H5" s="65"/>
      <c r="I5" s="73"/>
    </row>
    <row r="6" spans="2:13" x14ac:dyDescent="0.25">
      <c r="E6" s="65"/>
      <c r="F6" s="65"/>
      <c r="G6" s="65"/>
      <c r="H6" s="65"/>
      <c r="I6" s="74"/>
    </row>
    <row r="7" spans="2:13" x14ac:dyDescent="0.25">
      <c r="E7" s="65"/>
      <c r="F7" s="65"/>
      <c r="G7" s="65"/>
      <c r="H7" s="65"/>
      <c r="I7" s="74"/>
    </row>
    <row r="8" spans="2:13" ht="15" customHeight="1" x14ac:dyDescent="0.2">
      <c r="B8" s="606" t="s">
        <v>18</v>
      </c>
      <c r="C8" s="610">
        <f>+Presupuesto!K137</f>
        <v>251015888.88140762</v>
      </c>
      <c r="D8" s="611">
        <f>C8/C12</f>
        <v>0.69162644099948978</v>
      </c>
      <c r="M8" s="616">
        <f>+C8/220.92</f>
        <v>1136229.8066332049</v>
      </c>
    </row>
    <row r="9" spans="2:13" ht="15" customHeight="1" x14ac:dyDescent="0.2">
      <c r="B9" s="345"/>
      <c r="C9" s="535"/>
      <c r="D9" s="536"/>
    </row>
    <row r="10" spans="2:13" ht="15" customHeight="1" x14ac:dyDescent="0.2">
      <c r="B10" s="607" t="s">
        <v>19</v>
      </c>
      <c r="C10" s="608">
        <f>+Presupuesto!L137</f>
        <v>111919756.7232589</v>
      </c>
      <c r="D10" s="609">
        <f>C10/C12</f>
        <v>0.30837355900051022</v>
      </c>
      <c r="M10" s="616">
        <f>+C10/220.92</f>
        <v>506607.62594268925</v>
      </c>
    </row>
    <row r="11" spans="2:13" ht="15" customHeight="1" x14ac:dyDescent="0.2">
      <c r="B11" s="345"/>
      <c r="C11" s="535"/>
      <c r="D11" s="536"/>
    </row>
    <row r="12" spans="2:13" ht="15" customHeight="1" x14ac:dyDescent="0.2">
      <c r="B12" s="345" t="s">
        <v>425</v>
      </c>
      <c r="C12" s="535">
        <f>C8+C10</f>
        <v>362935645.60466653</v>
      </c>
      <c r="D12" s="536">
        <f>SUM(D8+D10)</f>
        <v>1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E1:F1"/>
  </mergeCells>
  <pageMargins left="0.70866141732283472" right="0.70866141732283472" top="0.74803149606299213" bottom="0.74803149606299213" header="0" footer="0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Resumen por Rubros</vt:lpstr>
      <vt:lpstr>Presupuesto</vt:lpstr>
      <vt:lpstr>Computo</vt:lpstr>
      <vt:lpstr>Analisis de Precios</vt:lpstr>
      <vt:lpstr>Hierro Promedio</vt:lpstr>
      <vt:lpstr>Mano de Obra</vt:lpstr>
      <vt:lpstr>Lista de Precios</vt:lpstr>
      <vt:lpstr>% Mat y 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MadSun-PC</dc:creator>
  <cp:lastModifiedBy>Usuario</cp:lastModifiedBy>
  <cp:lastPrinted>2026-04-11T11:30:36Z</cp:lastPrinted>
  <dcterms:created xsi:type="dcterms:W3CDTF">2013-06-29T12:58:03Z</dcterms:created>
  <dcterms:modified xsi:type="dcterms:W3CDTF">2026-05-14T14:25:15Z</dcterms:modified>
</cp:coreProperties>
</file>